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5480" windowHeight="10920" activeTab="1"/>
  </bookViews>
  <sheets>
    <sheet name="Титульный" sheetId="6" r:id="rId1"/>
    <sheet name="План 2020-21" sheetId="1" r:id="rId2"/>
  </sheets>
  <definedNames>
    <definedName name="_xlnm.Print_Area" localSheetId="0">Титульный!#REF!</definedName>
  </definedNames>
  <calcPr calcId="145621"/>
</workbook>
</file>

<file path=xl/calcChain.xml><?xml version="1.0" encoding="utf-8"?>
<calcChain xmlns="http://schemas.openxmlformats.org/spreadsheetml/2006/main">
  <c r="W128" i="1" l="1"/>
  <c r="I55" i="1"/>
  <c r="H55" i="1"/>
  <c r="I54" i="1"/>
  <c r="H54" i="1"/>
  <c r="I53" i="1"/>
  <c r="H53" i="1"/>
  <c r="T128" i="1"/>
  <c r="I104" i="1"/>
  <c r="H104" i="1"/>
  <c r="I101" i="1"/>
  <c r="H101" i="1"/>
  <c r="I107" i="1"/>
  <c r="H107" i="1"/>
  <c r="Q128" i="1"/>
  <c r="I45" i="1"/>
  <c r="H45" i="1"/>
  <c r="N128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L27" i="1"/>
  <c r="I27" i="1" s="1"/>
  <c r="G27" i="1"/>
  <c r="H27" i="1" s="1"/>
  <c r="M53" i="1" l="1"/>
  <c r="M54" i="1"/>
  <c r="M55" i="1"/>
  <c r="M45" i="1"/>
  <c r="M101" i="1"/>
  <c r="M104" i="1"/>
  <c r="M29" i="1"/>
  <c r="M33" i="1"/>
  <c r="M107" i="1"/>
  <c r="M28" i="1"/>
  <c r="M32" i="1"/>
  <c r="M36" i="1"/>
  <c r="M30" i="1"/>
  <c r="M34" i="1"/>
  <c r="M31" i="1"/>
  <c r="M35" i="1"/>
  <c r="M27" i="1"/>
  <c r="L47" i="1" l="1"/>
  <c r="J47" i="1"/>
  <c r="G47" i="1"/>
  <c r="H47" i="1" s="1"/>
  <c r="I49" i="1"/>
  <c r="H49" i="1"/>
  <c r="I48" i="1"/>
  <c r="H48" i="1"/>
  <c r="I50" i="1"/>
  <c r="H50" i="1"/>
  <c r="I46" i="1"/>
  <c r="H46" i="1"/>
  <c r="I47" i="1" l="1"/>
  <c r="M47" i="1" s="1"/>
  <c r="M48" i="1"/>
  <c r="M49" i="1"/>
  <c r="M50" i="1"/>
  <c r="M46" i="1"/>
  <c r="I110" i="1" l="1"/>
  <c r="H110" i="1"/>
  <c r="I116" i="1"/>
  <c r="H116" i="1"/>
  <c r="M116" i="1" l="1"/>
  <c r="M110" i="1"/>
  <c r="J119" i="1"/>
  <c r="K119" i="1"/>
  <c r="L119" i="1"/>
  <c r="G119" i="1"/>
  <c r="I51" i="1" l="1"/>
  <c r="H51" i="1"/>
  <c r="J41" i="1"/>
  <c r="K41" i="1"/>
  <c r="K59" i="1" s="1"/>
  <c r="L41" i="1"/>
  <c r="G41" i="1"/>
  <c r="H42" i="1"/>
  <c r="I42" i="1"/>
  <c r="N59" i="1"/>
  <c r="M51" i="1" l="1"/>
  <c r="M42" i="1"/>
  <c r="H40" i="1"/>
  <c r="I40" i="1"/>
  <c r="H41" i="1"/>
  <c r="H43" i="1"/>
  <c r="I43" i="1"/>
  <c r="I41" i="1" s="1"/>
  <c r="H44" i="1"/>
  <c r="I44" i="1"/>
  <c r="I39" i="1"/>
  <c r="H39" i="1"/>
  <c r="I37" i="1"/>
  <c r="H37" i="1"/>
  <c r="M39" i="1" l="1"/>
  <c r="M43" i="1"/>
  <c r="M41" i="1" s="1"/>
  <c r="M44" i="1"/>
  <c r="M40" i="1"/>
  <c r="M37" i="1"/>
  <c r="I26" i="1" l="1"/>
  <c r="H26" i="1"/>
  <c r="I25" i="1"/>
  <c r="H25" i="1"/>
  <c r="I24" i="1"/>
  <c r="H24" i="1"/>
  <c r="L23" i="1"/>
  <c r="L59" i="1" s="1"/>
  <c r="J23" i="1"/>
  <c r="J59" i="1" s="1"/>
  <c r="G23" i="1"/>
  <c r="G59" i="1" s="1"/>
  <c r="H38" i="1"/>
  <c r="I38" i="1"/>
  <c r="I22" i="1"/>
  <c r="H22" i="1"/>
  <c r="J18" i="1"/>
  <c r="K18" i="1"/>
  <c r="L18" i="1"/>
  <c r="G18" i="1"/>
  <c r="I23" i="1" l="1"/>
  <c r="H23" i="1"/>
  <c r="M38" i="1"/>
  <c r="M25" i="1"/>
  <c r="M26" i="1"/>
  <c r="M24" i="1"/>
  <c r="M22" i="1"/>
  <c r="M23" i="1" l="1"/>
  <c r="I134" i="1" l="1"/>
  <c r="H134" i="1"/>
  <c r="I133" i="1"/>
  <c r="H133" i="1"/>
  <c r="I132" i="1"/>
  <c r="H132" i="1"/>
  <c r="I131" i="1"/>
  <c r="H131" i="1"/>
  <c r="L130" i="1"/>
  <c r="K130" i="1"/>
  <c r="J130" i="1"/>
  <c r="G130" i="1"/>
  <c r="M132" i="1" l="1"/>
  <c r="M131" i="1"/>
  <c r="M134" i="1"/>
  <c r="I130" i="1"/>
  <c r="M133" i="1"/>
  <c r="H130" i="1"/>
  <c r="I52" i="1"/>
  <c r="H52" i="1"/>
  <c r="I92" i="1"/>
  <c r="I95" i="1"/>
  <c r="I113" i="1"/>
  <c r="I98" i="1"/>
  <c r="I89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72" i="1"/>
  <c r="I62" i="1"/>
  <c r="I63" i="1"/>
  <c r="I64" i="1"/>
  <c r="I61" i="1"/>
  <c r="I57" i="1"/>
  <c r="I56" i="1"/>
  <c r="I58" i="1"/>
  <c r="I20" i="1"/>
  <c r="I21" i="1"/>
  <c r="I14" i="1"/>
  <c r="I15" i="1"/>
  <c r="I16" i="1"/>
  <c r="I17" i="1"/>
  <c r="I13" i="1"/>
  <c r="I59" i="1" l="1"/>
  <c r="I119" i="1"/>
  <c r="M130" i="1"/>
  <c r="M52" i="1"/>
  <c r="J87" i="1" l="1"/>
  <c r="K87" i="1"/>
  <c r="L87" i="1"/>
  <c r="H83" i="1"/>
  <c r="H78" i="1"/>
  <c r="H75" i="1"/>
  <c r="H86" i="1"/>
  <c r="H85" i="1"/>
  <c r="M85" i="1" s="1"/>
  <c r="H84" i="1"/>
  <c r="H82" i="1"/>
  <c r="H81" i="1"/>
  <c r="H80" i="1"/>
  <c r="H79" i="1"/>
  <c r="H77" i="1"/>
  <c r="H76" i="1"/>
  <c r="H74" i="1"/>
  <c r="M74" i="1" s="1"/>
  <c r="H72" i="1"/>
  <c r="H73" i="1"/>
  <c r="H92" i="1"/>
  <c r="H113" i="1"/>
  <c r="H95" i="1"/>
  <c r="H89" i="1"/>
  <c r="I87" i="1" l="1"/>
  <c r="M82" i="1"/>
  <c r="M78" i="1"/>
  <c r="M84" i="1"/>
  <c r="M83" i="1"/>
  <c r="M72" i="1"/>
  <c r="H87" i="1"/>
  <c r="M75" i="1"/>
  <c r="M73" i="1"/>
  <c r="M80" i="1"/>
  <c r="M79" i="1"/>
  <c r="M77" i="1"/>
  <c r="M92" i="1"/>
  <c r="M113" i="1"/>
  <c r="M95" i="1"/>
  <c r="M89" i="1"/>
  <c r="M87" i="1" l="1"/>
  <c r="O59" i="1"/>
  <c r="P59" i="1"/>
  <c r="Q59" i="1"/>
  <c r="R59" i="1"/>
  <c r="S59" i="1"/>
  <c r="T59" i="1"/>
  <c r="U59" i="1"/>
  <c r="V59" i="1"/>
  <c r="W59" i="1"/>
  <c r="X59" i="1"/>
  <c r="Y59" i="1"/>
  <c r="H56" i="1"/>
  <c r="M56" i="1" l="1"/>
  <c r="Y18" i="1" l="1"/>
  <c r="X18" i="1"/>
  <c r="W18" i="1"/>
  <c r="V18" i="1"/>
  <c r="U18" i="1"/>
  <c r="T18" i="1"/>
  <c r="S18" i="1"/>
  <c r="R18" i="1"/>
  <c r="Q18" i="1"/>
  <c r="P18" i="1"/>
  <c r="O18" i="1"/>
  <c r="N18" i="1"/>
  <c r="I11" i="1"/>
  <c r="H11" i="1"/>
  <c r="H12" i="1" l="1"/>
  <c r="I12" i="1"/>
  <c r="I18" i="1" s="1"/>
  <c r="M11" i="1"/>
  <c r="M12" i="1" l="1"/>
  <c r="H13" i="1"/>
  <c r="M13" i="1" l="1"/>
  <c r="T34" i="6"/>
  <c r="G34" i="6"/>
  <c r="X31" i="6"/>
  <c r="X32" i="6"/>
  <c r="X30" i="6"/>
  <c r="X34" i="6" s="1"/>
  <c r="I67" i="1"/>
  <c r="H58" i="1"/>
  <c r="H14" i="1"/>
  <c r="H21" i="1"/>
  <c r="H57" i="1"/>
  <c r="H16" i="1"/>
  <c r="H15" i="1"/>
  <c r="H17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H98" i="1"/>
  <c r="H119" i="1" s="1"/>
  <c r="Y87" i="1"/>
  <c r="X87" i="1"/>
  <c r="W87" i="1"/>
  <c r="V87" i="1"/>
  <c r="U87" i="1"/>
  <c r="T87" i="1"/>
  <c r="S87" i="1"/>
  <c r="R87" i="1"/>
  <c r="Q87" i="1"/>
  <c r="P87" i="1"/>
  <c r="O87" i="1"/>
  <c r="N87" i="1"/>
  <c r="G87" i="1"/>
  <c r="Y68" i="1"/>
  <c r="X68" i="1"/>
  <c r="W68" i="1"/>
  <c r="V68" i="1"/>
  <c r="U68" i="1"/>
  <c r="T68" i="1"/>
  <c r="S68" i="1"/>
  <c r="R68" i="1"/>
  <c r="Q68" i="1"/>
  <c r="P68" i="1"/>
  <c r="O68" i="1"/>
  <c r="N68" i="1"/>
  <c r="L68" i="1"/>
  <c r="K68" i="1"/>
  <c r="J68" i="1"/>
  <c r="G68" i="1"/>
  <c r="H67" i="1"/>
  <c r="H68" i="1" s="1"/>
  <c r="Y65" i="1"/>
  <c r="X65" i="1"/>
  <c r="W65" i="1"/>
  <c r="V65" i="1"/>
  <c r="U65" i="1"/>
  <c r="T65" i="1"/>
  <c r="S65" i="1"/>
  <c r="R65" i="1"/>
  <c r="Q65" i="1"/>
  <c r="P65" i="1"/>
  <c r="O65" i="1"/>
  <c r="N65" i="1"/>
  <c r="L65" i="1"/>
  <c r="K65" i="1"/>
  <c r="J65" i="1"/>
  <c r="G65" i="1"/>
  <c r="G69" i="1" s="1"/>
  <c r="H64" i="1"/>
  <c r="H63" i="1"/>
  <c r="H62" i="1"/>
  <c r="H61" i="1"/>
  <c r="H20" i="1"/>
  <c r="H59" i="1" s="1"/>
  <c r="H18" i="1" l="1"/>
  <c r="L120" i="1"/>
  <c r="J69" i="1"/>
  <c r="L69" i="1"/>
  <c r="W120" i="1"/>
  <c r="T120" i="1"/>
  <c r="K69" i="1"/>
  <c r="M62" i="1"/>
  <c r="K120" i="1"/>
  <c r="U120" i="1"/>
  <c r="O120" i="1"/>
  <c r="M20" i="1"/>
  <c r="G120" i="1"/>
  <c r="G121" i="1" s="1"/>
  <c r="Y120" i="1"/>
  <c r="M57" i="1"/>
  <c r="M64" i="1"/>
  <c r="M58" i="1"/>
  <c r="M67" i="1"/>
  <c r="M68" i="1" s="1"/>
  <c r="M16" i="1"/>
  <c r="P120" i="1"/>
  <c r="S120" i="1"/>
  <c r="Q120" i="1"/>
  <c r="X120" i="1"/>
  <c r="R120" i="1"/>
  <c r="M98" i="1"/>
  <c r="M119" i="1" s="1"/>
  <c r="J120" i="1"/>
  <c r="V120" i="1"/>
  <c r="M21" i="1"/>
  <c r="I68" i="1"/>
  <c r="N120" i="1"/>
  <c r="M14" i="1"/>
  <c r="M63" i="1"/>
  <c r="M15" i="1"/>
  <c r="M17" i="1"/>
  <c r="I65" i="1"/>
  <c r="M61" i="1"/>
  <c r="H65" i="1"/>
  <c r="M59" i="1" l="1"/>
  <c r="M18" i="1"/>
  <c r="I69" i="1"/>
  <c r="H120" i="1"/>
  <c r="H69" i="1"/>
  <c r="J121" i="1"/>
  <c r="L121" i="1"/>
  <c r="K121" i="1"/>
  <c r="I120" i="1"/>
  <c r="M65" i="1"/>
  <c r="W127" i="1"/>
  <c r="M69" i="1" l="1"/>
  <c r="I121" i="1"/>
  <c r="H121" i="1"/>
  <c r="M120" i="1"/>
  <c r="Q127" i="1"/>
  <c r="M121" i="1" l="1"/>
  <c r="N69" i="1"/>
  <c r="N121" i="1" s="1"/>
  <c r="N122" i="1" s="1"/>
  <c r="O69" i="1"/>
  <c r="O121" i="1" s="1"/>
  <c r="O122" i="1" s="1"/>
  <c r="P69" i="1"/>
  <c r="P121" i="1" s="1"/>
  <c r="P122" i="1" s="1"/>
  <c r="V69" i="1"/>
  <c r="V121" i="1" s="1"/>
  <c r="V122" i="1" s="1"/>
  <c r="S69" i="1"/>
  <c r="S121" i="1" s="1"/>
  <c r="S122" i="1" s="1"/>
  <c r="T69" i="1"/>
  <c r="T121" i="1" s="1"/>
  <c r="T122" i="1" s="1"/>
  <c r="Q69" i="1"/>
  <c r="Q121" i="1" s="1"/>
  <c r="Q122" i="1" s="1"/>
  <c r="W69" i="1"/>
  <c r="W121" i="1" s="1"/>
  <c r="W122" i="1" s="1"/>
  <c r="X69" i="1"/>
  <c r="X121" i="1" s="1"/>
  <c r="X122" i="1" s="1"/>
  <c r="U69" i="1"/>
  <c r="U121" i="1" s="1"/>
  <c r="U122" i="1" s="1"/>
  <c r="Y69" i="1"/>
  <c r="Y121" i="1" s="1"/>
  <c r="Y122" i="1" s="1"/>
  <c r="R69" i="1"/>
  <c r="R121" i="1" s="1"/>
  <c r="R122" i="1" s="1"/>
</calcChain>
</file>

<file path=xl/sharedStrings.xml><?xml version="1.0" encoding="utf-8"?>
<sst xmlns="http://schemas.openxmlformats.org/spreadsheetml/2006/main" count="539" uniqueCount="276">
  <si>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</si>
  <si>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</si>
  <si>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</si>
  <si>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</si>
  <si>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</si>
  <si>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</si>
  <si>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</si>
  <si>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</si>
  <si>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</si>
  <si>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</si>
  <si>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</si>
  <si>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</si>
  <si>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</si>
  <si>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</si>
  <si>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</si>
  <si>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</si>
  <si>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</si>
  <si>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</si>
  <si>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</si>
  <si>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</si>
  <si>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</si>
  <si>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</si>
  <si>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</si>
  <si>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</si>
  <si>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</si>
  <si>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</si>
  <si>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</si>
  <si>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</si>
  <si>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8а</t>
  </si>
  <si>
    <t>8б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</si>
  <si>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</si>
  <si>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</si>
  <si>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</si>
  <si>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</si>
  <si>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</si>
  <si>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</si>
  <si>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</si>
  <si>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</si>
  <si>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</si>
  <si>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</si>
  <si>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</si>
  <si>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</si>
  <si>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</si>
  <si>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</si>
  <si>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</si>
  <si>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</si>
  <si>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</si>
  <si>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</si>
  <si>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</si>
  <si>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</si>
  <si>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</si>
  <si>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</si>
  <si>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1.2.6</t>
  </si>
  <si>
    <t>Теорія і методика викладання плавання</t>
  </si>
  <si>
    <t>1.2.7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</si>
  <si>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</si>
  <si>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</si>
  <si>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</si>
  <si>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</si>
  <si>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</si>
  <si>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</si>
  <si>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</si>
  <si>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</si>
  <si>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</si>
  <si>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</si>
  <si>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</si>
  <si>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</si>
  <si>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Разом п.1.2:</t>
  </si>
  <si>
    <t>1.3. Практична підготовка</t>
  </si>
  <si>
    <t>1.3.1</t>
  </si>
  <si>
    <t>Навчальна ознайомча практика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</si>
  <si>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</si>
  <si>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</si>
  <si>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</si>
  <si>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</si>
  <si>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</si>
  <si>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</si>
  <si>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</si>
  <si>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</si>
  <si>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</si>
  <si>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</si>
  <si>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</si>
  <si>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</si>
  <si>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</si>
  <si>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</si>
  <si>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</si>
  <si>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</si>
  <si>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</si>
  <si>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</si>
  <si>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</si>
  <si>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</si>
  <si>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</si>
  <si>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</si>
  <si>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</si>
  <si>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</si>
  <si>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</si>
  <si>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</si>
  <si>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</si>
  <si>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</si>
  <si>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</si>
  <si>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</si>
  <si>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</si>
  <si>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</si>
  <si>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</si>
  <si>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</si>
  <si>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</si>
  <si>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</si>
  <si>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</si>
  <si>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</si>
  <si>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</si>
  <si>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</si>
  <si>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</si>
  <si>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</si>
  <si>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</si>
  <si>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Є.В. Мироненко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</si>
  <si>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</si>
  <si>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</si>
  <si>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</si>
  <si>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</si>
  <si>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</si>
  <si>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</si>
  <si>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</si>
  <si>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</si>
  <si>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</si>
  <si>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</si>
  <si>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</si>
  <si>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</si>
  <si>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</si>
  <si>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</si>
  <si>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</si>
  <si>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</si>
  <si>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</si>
  <si>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</si>
  <si>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</si>
  <si>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</si>
  <si>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</si>
  <si>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</si>
  <si>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</si>
  <si>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</si>
  <si>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</si>
  <si>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</si>
  <si>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</si>
  <si>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</si>
  <si>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</si>
  <si>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</si>
  <si>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</si>
  <si>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</si>
  <si>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</si>
  <si>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</si>
  <si>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</si>
  <si>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</si>
  <si>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</si>
  <si>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</si>
  <si>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</si>
  <si>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</si>
  <si>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</si>
  <si>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</si>
  <si>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</si>
  <si>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</si>
  <si>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</si>
  <si>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</si>
  <si>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</si>
  <si>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</si>
  <si>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</si>
  <si>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</si>
  <si>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</si>
  <si>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123+8 по 16 год.</t>
  </si>
  <si>
    <t>24+8 по 16 год.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</si>
  <si>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</si>
  <si>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</si>
  <si>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</si>
  <si>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</si>
  <si>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</si>
  <si>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</si>
  <si>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</si>
  <si>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</si>
  <si>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</si>
  <si>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</si>
  <si>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</si>
  <si>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</si>
  <si>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</si>
  <si>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</si>
  <si>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</si>
  <si>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</si>
  <si>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</si>
  <si>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</si>
  <si>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</si>
  <si>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</si>
  <si>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</si>
  <si>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Теорія і методика викладання спортивних ігор (розділ баскетбол)</t>
  </si>
  <si>
    <t>Теорія і методика викладання спортивних ігор (розділ волейбол)</t>
  </si>
  <si>
    <t>Теорія і методика викладання спортивних ігор (розділ футбол)</t>
  </si>
  <si>
    <t>2.2.9</t>
  </si>
  <si>
    <t>2.2.10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</si>
  <si>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</si>
  <si>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</si>
  <si>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</si>
  <si>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</si>
  <si>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5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</si>
  <si>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</si>
  <si>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</si>
  <si>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</si>
  <si>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</si>
  <si>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</si>
  <si>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</si>
  <si>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</si>
  <si>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</si>
  <si>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</si>
  <si>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Ю.О. Долинний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</si>
  <si>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</si>
  <si>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 xml:space="preserve"> IV.  АТЕСТАЦІЯ</t>
  </si>
  <si>
    <t>Гарант освітньої програми</t>
  </si>
  <si>
    <t>Іноземна мова</t>
  </si>
  <si>
    <t>Релігієзнавство</t>
  </si>
  <si>
    <t>Підвищення спортивної майстерності з обраного виду спорту</t>
  </si>
  <si>
    <t>Рухливі ігри і забави</t>
  </si>
  <si>
    <t>Організація і методика туризму</t>
  </si>
  <si>
    <t>Скелелазіння</t>
  </si>
  <si>
    <t>Основи наукових досліджень</t>
  </si>
  <si>
    <t xml:space="preserve">Нові інформаційні технології (за професійним спрямуванням) </t>
  </si>
  <si>
    <t>Теорія і методика викладання гімнастики</t>
  </si>
  <si>
    <t>Теорія і методика викладання силових видів спорту</t>
  </si>
  <si>
    <t>Теорія і методика викладання спортивних ігор</t>
  </si>
  <si>
    <t>Теорія і методика викладання легкої атлетики</t>
  </si>
  <si>
    <t>Практикум зі спортивної гімнастики</t>
  </si>
  <si>
    <t>Теорія і методика викладання лижних видів спорту</t>
  </si>
  <si>
    <t>Фітнес-технології</t>
  </si>
  <si>
    <t>Практикум з баскетболу</t>
  </si>
  <si>
    <t>Практикум зі спортивної акробатики</t>
  </si>
  <si>
    <t>Практикум з волейболу</t>
  </si>
  <si>
    <t>Практикум з лижних видів спорту</t>
  </si>
  <si>
    <t>Практикум з фітнесу</t>
  </si>
  <si>
    <t>Практикум з плавання</t>
  </si>
  <si>
    <t>Практикум з легкої атлетики</t>
  </si>
  <si>
    <t>Практикум з важкої атлетики</t>
  </si>
  <si>
    <t>Теорія і методика викладання спортивних єдиноборств</t>
  </si>
  <si>
    <t>Практикум з пауерліфтингу</t>
  </si>
  <si>
    <t>Теорія і методика викладання гандболу</t>
  </si>
  <si>
    <t>Теорія і методика викладання настільного тенісу</t>
  </si>
  <si>
    <t>Теорія і методика викладання бадмінтону</t>
  </si>
  <si>
    <t>Практикум з футзалу</t>
  </si>
  <si>
    <t>Практикум з футболу</t>
  </si>
  <si>
    <t>Спортивне харчування</t>
  </si>
  <si>
    <t>Організація спортивно-масових заходів</t>
  </si>
  <si>
    <t>Основи фізичної терапії</t>
  </si>
  <si>
    <t>Основи загального і спортивного масажу</t>
  </si>
  <si>
    <t>Теорія і методика викладання пляжного волейболу</t>
  </si>
  <si>
    <t>Теорія і методика викладання тенісу</t>
  </si>
  <si>
    <t>Спортивна педагогіка</t>
  </si>
  <si>
    <t>Загальна і спортивна психологія</t>
  </si>
  <si>
    <t>1.2.4.1</t>
  </si>
  <si>
    <t>1.2.4.2</t>
  </si>
  <si>
    <t>1.2.4.3</t>
  </si>
  <si>
    <t>1.2.5</t>
  </si>
  <si>
    <t>1.2.8</t>
  </si>
  <si>
    <t>Виробнича (тренерська) практика</t>
  </si>
  <si>
    <t>2.2.1</t>
  </si>
  <si>
    <t>1.2.13</t>
  </si>
  <si>
    <t>Біомеханіка і основи спортивної метрології</t>
  </si>
  <si>
    <t>Гігієна фізичної культури і спорту</t>
  </si>
  <si>
    <t>1.2.15.1</t>
  </si>
  <si>
    <t>1.2.15.3</t>
  </si>
  <si>
    <t>1.2.5.4</t>
  </si>
  <si>
    <t>1.2.5.5</t>
  </si>
  <si>
    <t>1.2.5.6</t>
  </si>
  <si>
    <t>1.2.5.7</t>
  </si>
  <si>
    <t>1.2.5.8</t>
  </si>
  <si>
    <t>1.2.21</t>
  </si>
  <si>
    <t>1.2.22</t>
  </si>
  <si>
    <t>1.2.23</t>
  </si>
  <si>
    <t>1.2.24</t>
  </si>
  <si>
    <t>3+40 год.*</t>
  </si>
  <si>
    <t>12+40 год.*</t>
  </si>
  <si>
    <t>* 1 доба на тиждень навчального семестру</t>
  </si>
  <si>
    <t>протокол № 10</t>
  </si>
  <si>
    <t>"29 "  квітня    2021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</si>
</sst>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_-;\-* #,##0_-;\ _-;_-@_-"/>
    <numFmt numFmtId="165" formatCode="#,##0_-;\-* #,##0_-;\ &quot;&quot;_-;_-@_-"/>
    <numFmt numFmtId="166" formatCode="#,##0;\-* #,##0_-;\ &quot;&quot;_-;_-@_-"/>
    <numFmt numFmtId="167" formatCode="0.0"/>
    <numFmt numFmtId="168" formatCode="#,##0;\-* #,##0_-;\ _-;_-@_-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27" fillId="4" borderId="0" applyNumberFormat="0" applyBorder="0" applyAlignment="0" applyProtection="0"/>
    <xf numFmtId="43" fontId="47" fillId="0" borderId="0" applyFont="0" applyFill="0" applyBorder="0" applyAlignment="0" applyProtection="0"/>
  </cellStyleXfs>
  <cellXfs count="841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4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4" fontId="4" fillId="0" borderId="19" xfId="37" applyNumberFormat="1" applyFont="1" applyFill="1" applyBorder="1" applyAlignment="1" applyProtection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4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4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4" fontId="4" fillId="0" borderId="17" xfId="37" applyNumberFormat="1" applyFont="1" applyFill="1" applyBorder="1" applyAlignment="1" applyProtection="1">
      <alignment vertical="center"/>
    </xf>
    <xf numFmtId="164" fontId="4" fillId="0" borderId="18" xfId="37" applyNumberFormat="1" applyFont="1" applyFill="1" applyBorder="1" applyAlignment="1" applyProtection="1">
      <alignment vertical="center"/>
    </xf>
    <xf numFmtId="164" fontId="4" fillId="0" borderId="19" xfId="37" applyNumberFormat="1" applyFont="1" applyFill="1" applyBorder="1" applyAlignment="1" applyProtection="1">
      <alignment vertical="center"/>
    </xf>
    <xf numFmtId="164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49" fontId="4" fillId="0" borderId="22" xfId="37" applyNumberFormat="1" applyFont="1" applyFill="1" applyBorder="1" applyAlignment="1">
      <alignment horizontal="left" vertical="center" wrapText="1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4" fontId="4" fillId="0" borderId="25" xfId="37" applyNumberFormat="1" applyFont="1" applyFill="1" applyBorder="1" applyAlignment="1" applyProtection="1">
      <alignment horizontal="center" vertical="center" wrapText="1"/>
    </xf>
    <xf numFmtId="164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4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167" fontId="4" fillId="0" borderId="23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4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4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4" fillId="0" borderId="12" xfId="37" applyNumberFormat="1" applyFont="1" applyFill="1" applyBorder="1" applyAlignment="1" applyProtection="1">
      <alignment horizontal="center" vertical="center"/>
    </xf>
    <xf numFmtId="167" fontId="5" fillId="0" borderId="34" xfId="37" applyNumberFormat="1" applyFont="1" applyFill="1" applyBorder="1" applyAlignment="1" applyProtection="1">
      <alignment horizontal="center" vertical="center"/>
    </xf>
    <xf numFmtId="164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4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4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4" fontId="5" fillId="0" borderId="12" xfId="37" applyNumberFormat="1" applyFont="1" applyFill="1" applyBorder="1" applyAlignment="1">
      <alignment horizontal="center" vertical="center" wrapText="1"/>
    </xf>
    <xf numFmtId="167" fontId="4" fillId="0" borderId="10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7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49" fontId="5" fillId="0" borderId="47" xfId="37" applyNumberFormat="1" applyFont="1" applyFill="1" applyBorder="1" applyAlignment="1">
      <alignment vertical="center" wrapText="1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7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4" fontId="4" fillId="0" borderId="17" xfId="37" applyNumberFormat="1" applyFont="1" applyFill="1" applyBorder="1" applyAlignment="1" applyProtection="1">
      <alignment horizontal="center" vertical="center"/>
    </xf>
    <xf numFmtId="164" fontId="4" fillId="0" borderId="18" xfId="37" applyNumberFormat="1" applyFont="1" applyFill="1" applyBorder="1" applyAlignment="1" applyProtection="1">
      <alignment horizontal="center" vertical="center"/>
    </xf>
    <xf numFmtId="164" fontId="4" fillId="0" borderId="19" xfId="37" applyNumberFormat="1" applyFont="1" applyFill="1" applyBorder="1" applyAlignment="1" applyProtection="1">
      <alignment horizontal="center" vertical="center"/>
    </xf>
    <xf numFmtId="164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4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4" fontId="4" fillId="0" borderId="26" xfId="37" applyNumberFormat="1" applyFont="1" applyFill="1" applyBorder="1" applyAlignment="1" applyProtection="1">
      <alignment horizontal="center" vertical="center" wrapText="1"/>
    </xf>
    <xf numFmtId="167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7" fontId="4" fillId="0" borderId="55" xfId="37" applyNumberFormat="1" applyFont="1" applyFill="1" applyBorder="1" applyAlignment="1" applyProtection="1">
      <alignment horizontal="center" vertical="center"/>
    </xf>
    <xf numFmtId="0" fontId="4" fillId="0" borderId="52" xfId="37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0" fontId="4" fillId="0" borderId="58" xfId="37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0" fontId="4" fillId="0" borderId="14" xfId="37" applyNumberFormat="1" applyFont="1" applyFill="1" applyBorder="1" applyAlignment="1">
      <alignment horizontal="center" vertical="center" wrapText="1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7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4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1" fontId="5" fillId="0" borderId="10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4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7" fontId="5" fillId="0" borderId="67" xfId="37" applyNumberFormat="1" applyFont="1" applyFill="1" applyBorder="1" applyAlignment="1" applyProtection="1">
      <alignment horizontal="center" vertical="center"/>
    </xf>
    <xf numFmtId="164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7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0" fontId="4" fillId="24" borderId="34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1" xfId="0" applyFont="1" applyFill="1" applyBorder="1" applyAlignment="1">
      <alignment horizontal="center" vertical="center" wrapText="1"/>
    </xf>
    <xf numFmtId="0" fontId="5" fillId="24" borderId="69" xfId="0" applyFont="1" applyFill="1" applyBorder="1" applyAlignment="1">
      <alignment horizontal="center" vertical="center"/>
    </xf>
    <xf numFmtId="165" fontId="5" fillId="24" borderId="0" xfId="40" applyNumberFormat="1" applyFont="1" applyFill="1" applyBorder="1" applyAlignment="1" applyProtection="1">
      <alignment horizontal="right" vertical="center"/>
    </xf>
    <xf numFmtId="165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5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49" xfId="37" applyNumberFormat="1" applyFont="1" applyFill="1" applyBorder="1" applyAlignment="1">
      <alignment horizontal="center" vertical="center" wrapText="1"/>
    </xf>
    <xf numFmtId="0" fontId="5" fillId="24" borderId="46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61" xfId="37" applyFont="1" applyBorder="1" applyAlignment="1">
      <alignment horizontal="center" vertical="center"/>
    </xf>
    <xf numFmtId="0" fontId="32" fillId="0" borderId="36" xfId="37" applyFont="1" applyBorder="1" applyAlignment="1">
      <alignment horizontal="center" vertical="center"/>
    </xf>
    <xf numFmtId="0" fontId="32" fillId="0" borderId="69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7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2" fillId="0" borderId="90" xfId="39" applyFont="1" applyBorder="1" applyAlignment="1">
      <alignment horizontal="center" vertical="center"/>
    </xf>
    <xf numFmtId="0" fontId="30" fillId="0" borderId="91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93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3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4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0" fontId="44" fillId="0" borderId="0" xfId="0" applyFont="1" applyAlignment="1">
      <alignment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30" fillId="0" borderId="56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 vertical="center"/>
    </xf>
    <xf numFmtId="0" fontId="30" fillId="0" borderId="49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52" xfId="39" applyFont="1" applyBorder="1" applyAlignment="1">
      <alignment horizontal="center" vertical="center"/>
    </xf>
    <xf numFmtId="0" fontId="30" fillId="0" borderId="49" xfId="39" applyFont="1" applyBorder="1" applyAlignment="1">
      <alignment horizontal="center" vertical="center"/>
    </xf>
    <xf numFmtId="0" fontId="30" fillId="0" borderId="56" xfId="39" applyFont="1" applyBorder="1" applyAlignment="1">
      <alignment horizontal="center" vertical="center"/>
    </xf>
    <xf numFmtId="168" fontId="5" fillId="0" borderId="12" xfId="37" applyNumberFormat="1" applyFont="1" applyFill="1" applyBorder="1" applyAlignment="1" applyProtection="1">
      <alignment horizontal="center" vertical="center"/>
    </xf>
    <xf numFmtId="0" fontId="5" fillId="0" borderId="42" xfId="37" applyFont="1" applyFill="1" applyBorder="1" applyAlignment="1">
      <alignment horizontal="center" vertical="center" wrapText="1"/>
    </xf>
    <xf numFmtId="164" fontId="5" fillId="0" borderId="43" xfId="37" applyNumberFormat="1" applyFont="1" applyFill="1" applyBorder="1" applyAlignment="1">
      <alignment horizontal="center" vertical="center" wrapText="1"/>
    </xf>
    <xf numFmtId="164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4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37" xfId="37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49" fontId="4" fillId="0" borderId="76" xfId="37" applyNumberFormat="1" applyFont="1" applyFill="1" applyBorder="1" applyAlignment="1">
      <alignment horizontal="left" vertical="center" wrapText="1"/>
    </xf>
    <xf numFmtId="164" fontId="4" fillId="0" borderId="58" xfId="37" applyNumberFormat="1" applyFont="1" applyFill="1" applyBorder="1" applyAlignment="1" applyProtection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64" fontId="4" fillId="0" borderId="52" xfId="37" applyNumberFormat="1" applyFont="1" applyFill="1" applyBorder="1" applyAlignment="1" applyProtection="1">
      <alignment vertical="center"/>
    </xf>
    <xf numFmtId="164" fontId="4" fillId="0" borderId="49" xfId="37" applyNumberFormat="1" applyFont="1" applyFill="1" applyBorder="1" applyAlignment="1" applyProtection="1">
      <alignment vertical="center"/>
    </xf>
    <xf numFmtId="164" fontId="4" fillId="0" borderId="56" xfId="37" applyNumberFormat="1" applyFont="1" applyFill="1" applyBorder="1" applyAlignment="1" applyProtection="1">
      <alignment vertical="center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7" fontId="5" fillId="0" borderId="128" xfId="37" applyNumberFormat="1" applyFont="1" applyFill="1" applyBorder="1" applyAlignment="1">
      <alignment horizontal="center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7" fontId="5" fillId="0" borderId="75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4" fontId="5" fillId="0" borderId="56" xfId="37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4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4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4" fontId="5" fillId="0" borderId="39" xfId="37" applyNumberFormat="1" applyFont="1" applyFill="1" applyBorder="1" applyAlignment="1">
      <alignment horizontal="center" vertical="center" wrapText="1"/>
    </xf>
    <xf numFmtId="167" fontId="4" fillId="0" borderId="61" xfId="37" applyNumberFormat="1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4" fontId="5" fillId="0" borderId="45" xfId="37" applyNumberFormat="1" applyFont="1" applyFill="1" applyBorder="1" applyAlignment="1">
      <alignment horizontal="center" vertical="center" wrapText="1"/>
    </xf>
    <xf numFmtId="164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4" fontId="4" fillId="0" borderId="10" xfId="37" applyNumberFormat="1" applyFont="1" applyFill="1" applyBorder="1" applyAlignment="1" applyProtection="1">
      <alignment vertical="center"/>
    </xf>
    <xf numFmtId="164" fontId="4" fillId="0" borderId="35" xfId="37" applyNumberFormat="1" applyFont="1" applyFill="1" applyBorder="1" applyAlignment="1" applyProtection="1">
      <alignment vertical="center"/>
    </xf>
    <xf numFmtId="164" fontId="4" fillId="0" borderId="13" xfId="37" applyNumberFormat="1" applyFont="1" applyFill="1" applyBorder="1" applyAlignment="1" applyProtection="1">
      <alignment vertical="center"/>
    </xf>
    <xf numFmtId="167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7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4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7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/>
    </xf>
    <xf numFmtId="0" fontId="4" fillId="0" borderId="26" xfId="37" applyNumberFormat="1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8" fillId="0" borderId="51" xfId="40" applyNumberFormat="1" applyFont="1" applyFill="1" applyBorder="1" applyAlignment="1">
      <alignment horizontal="left" vertical="center" wrapText="1"/>
    </xf>
    <xf numFmtId="49" fontId="48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8" fillId="0" borderId="24" xfId="4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8" fillId="0" borderId="30" xfId="40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8" fillId="0" borderId="25" xfId="40" applyFont="1" applyFill="1" applyBorder="1" applyAlignment="1">
      <alignment horizontal="center" vertical="center" wrapText="1"/>
    </xf>
    <xf numFmtId="0" fontId="48" fillId="0" borderId="31" xfId="40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8" fillId="0" borderId="23" xfId="40" applyFont="1" applyFill="1" applyBorder="1" applyAlignment="1">
      <alignment horizontal="center" vertical="center" wrapText="1"/>
    </xf>
    <xf numFmtId="0" fontId="48" fillId="0" borderId="26" xfId="40" applyFont="1" applyFill="1" applyBorder="1" applyAlignment="1">
      <alignment horizontal="center" vertical="center" wrapText="1"/>
    </xf>
    <xf numFmtId="0" fontId="48" fillId="0" borderId="29" xfId="40" applyFont="1" applyFill="1" applyBorder="1" applyAlignment="1">
      <alignment horizontal="center" vertical="center" wrapText="1"/>
    </xf>
    <xf numFmtId="0" fontId="48" fillId="0" borderId="32" xfId="40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25" xfId="37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8" fillId="0" borderId="27" xfId="40" applyFont="1" applyFill="1" applyBorder="1" applyAlignment="1">
      <alignment horizontal="center" vertical="center" wrapText="1"/>
    </xf>
    <xf numFmtId="0" fontId="48" fillId="0" borderId="33" xfId="4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5" fillId="0" borderId="16" xfId="37" applyNumberFormat="1" applyFont="1" applyFill="1" applyBorder="1" applyAlignment="1">
      <alignment horizontal="left" vertical="center" wrapText="1"/>
    </xf>
    <xf numFmtId="49" fontId="4" fillId="0" borderId="61" xfId="37" applyNumberFormat="1" applyFont="1" applyFill="1" applyBorder="1" applyAlignment="1">
      <alignment horizontal="center" vertical="center"/>
    </xf>
    <xf numFmtId="165" fontId="4" fillId="0" borderId="32" xfId="37" applyNumberFormat="1" applyFont="1" applyFill="1" applyBorder="1" applyAlignment="1" applyProtection="1">
      <alignment horizontal="center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 applyProtection="1">
      <alignment horizontal="center" vertical="center"/>
    </xf>
    <xf numFmtId="167" fontId="4" fillId="0" borderId="22" xfId="0" applyNumberFormat="1" applyFont="1" applyFill="1" applyBorder="1" applyAlignment="1" applyProtection="1">
      <alignment horizontal="center" vertical="center"/>
    </xf>
    <xf numFmtId="167" fontId="4" fillId="0" borderId="28" xfId="0" applyNumberFormat="1" applyFont="1" applyFill="1" applyBorder="1" applyAlignment="1" applyProtection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0" fontId="4" fillId="0" borderId="30" xfId="40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49" fontId="4" fillId="0" borderId="130" xfId="37" applyNumberFormat="1" applyFont="1" applyFill="1" applyBorder="1" applyAlignment="1" applyProtection="1">
      <alignment horizontal="left" vertical="center"/>
    </xf>
    <xf numFmtId="0" fontId="4" fillId="0" borderId="63" xfId="37" applyNumberFormat="1" applyFont="1" applyFill="1" applyBorder="1" applyAlignment="1">
      <alignment horizontal="center" vertical="center" wrapText="1"/>
    </xf>
    <xf numFmtId="1" fontId="5" fillId="0" borderId="15" xfId="37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>
      <alignment vertical="center" wrapText="1"/>
    </xf>
    <xf numFmtId="164" fontId="5" fillId="0" borderId="37" xfId="37" applyNumberFormat="1" applyFont="1" applyFill="1" applyBorder="1" applyAlignment="1">
      <alignment horizontal="center" vertical="center" wrapText="1"/>
    </xf>
    <xf numFmtId="167" fontId="5" fillId="0" borderId="16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168" fontId="4" fillId="0" borderId="25" xfId="0" applyNumberFormat="1" applyFont="1" applyFill="1" applyBorder="1" applyAlignment="1" applyProtection="1">
      <alignment horizontal="center" vertical="center"/>
    </xf>
    <xf numFmtId="167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164" fontId="4" fillId="0" borderId="23" xfId="37" applyNumberFormat="1" applyFont="1" applyFill="1" applyBorder="1" applyAlignment="1" applyProtection="1">
      <alignment vertical="center"/>
    </xf>
    <xf numFmtId="164" fontId="4" fillId="0" borderId="24" xfId="37" applyNumberFormat="1" applyFont="1" applyFill="1" applyBorder="1" applyAlignment="1" applyProtection="1">
      <alignment vertical="center"/>
    </xf>
    <xf numFmtId="164" fontId="4" fillId="0" borderId="26" xfId="37" applyNumberFormat="1" applyFont="1" applyFill="1" applyBorder="1" applyAlignment="1" applyProtection="1">
      <alignment vertical="center"/>
    </xf>
    <xf numFmtId="49" fontId="4" fillId="0" borderId="28" xfId="0" applyNumberFormat="1" applyFont="1" applyFill="1" applyBorder="1" applyAlignment="1">
      <alignment horizontal="left" vertical="center" wrapText="1"/>
    </xf>
    <xf numFmtId="168" fontId="4" fillId="0" borderId="31" xfId="0" applyNumberFormat="1" applyFont="1" applyFill="1" applyBorder="1" applyAlignment="1" applyProtection="1">
      <alignment horizontal="center" vertical="center"/>
    </xf>
    <xf numFmtId="167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168" fontId="4" fillId="0" borderId="19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3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0" fillId="0" borderId="10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2" fillId="0" borderId="98" xfId="37" applyFont="1" applyBorder="1" applyAlignment="1">
      <alignment horizontal="center" vertical="center" textRotation="90"/>
    </xf>
    <xf numFmtId="0" fontId="32" fillId="0" borderId="99" xfId="37" applyFont="1" applyBorder="1" applyAlignment="1">
      <alignment horizontal="center" vertical="center" textRotation="90"/>
    </xf>
    <xf numFmtId="0" fontId="32" fillId="0" borderId="100" xfId="37" applyFont="1" applyBorder="1" applyAlignment="1">
      <alignment horizontal="center" vertical="center"/>
    </xf>
    <xf numFmtId="0" fontId="32" fillId="0" borderId="101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/>
    </xf>
    <xf numFmtId="0" fontId="32" fillId="0" borderId="96" xfId="37" applyFont="1" applyBorder="1" applyAlignment="1">
      <alignment horizontal="center" vertical="center"/>
    </xf>
    <xf numFmtId="0" fontId="32" fillId="0" borderId="97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 wrapText="1"/>
    </xf>
    <xf numFmtId="0" fontId="33" fillId="0" borderId="11" xfId="37" applyFont="1" applyBorder="1" applyAlignment="1">
      <alignment horizontal="center" vertical="center" wrapText="1"/>
    </xf>
    <xf numFmtId="0" fontId="33" fillId="0" borderId="71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13" xfId="37" applyFont="1" applyBorder="1" applyAlignment="1">
      <alignment horizontal="center" vertical="center"/>
    </xf>
    <xf numFmtId="0" fontId="32" fillId="0" borderId="114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3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6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2" fillId="0" borderId="106" xfId="36" applyFont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vertical="center" wrapText="1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11" xfId="37" applyFont="1" applyBorder="1" applyAlignment="1">
      <alignment horizontal="center" vertical="center" wrapText="1"/>
    </xf>
    <xf numFmtId="0" fontId="33" fillId="0" borderId="112" xfId="37" applyFont="1" applyBorder="1" applyAlignment="1">
      <alignment horizontal="center" vertical="center" wrapText="1"/>
    </xf>
    <xf numFmtId="0" fontId="33" fillId="0" borderId="110" xfId="37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1" fontId="30" fillId="0" borderId="0" xfId="37" applyNumberFormat="1" applyFont="1" applyBorder="1" applyAlignment="1">
      <alignment horizontal="center" vertical="center" wrapText="1"/>
    </xf>
    <xf numFmtId="1" fontId="33" fillId="0" borderId="0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0" fillId="0" borderId="57" xfId="37" applyFont="1" applyBorder="1" applyAlignment="1">
      <alignment horizontal="left" vertical="center" wrapText="1"/>
    </xf>
    <xf numFmtId="0" fontId="33" fillId="0" borderId="57" xfId="37" applyFont="1" applyBorder="1" applyAlignment="1">
      <alignment horizontal="left" vertical="center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0" fillId="0" borderId="110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101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5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6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7" fontId="5" fillId="0" borderId="70" xfId="0" applyNumberFormat="1" applyFont="1" applyFill="1" applyBorder="1" applyAlignment="1" applyProtection="1">
      <alignment horizontal="center" vertical="center"/>
    </xf>
    <xf numFmtId="167" fontId="5" fillId="0" borderId="116" xfId="0" applyNumberFormat="1" applyFont="1" applyFill="1" applyBorder="1" applyAlignment="1" applyProtection="1">
      <alignment horizontal="center" vertical="center"/>
    </xf>
    <xf numFmtId="167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4" fontId="5" fillId="0" borderId="43" xfId="0" applyNumberFormat="1" applyFont="1" applyFill="1" applyBorder="1" applyAlignment="1">
      <alignment horizontal="center" vertical="center"/>
    </xf>
    <xf numFmtId="164" fontId="5" fillId="0" borderId="39" xfId="0" applyNumberFormat="1" applyFont="1" applyFill="1" applyBorder="1" applyAlignment="1">
      <alignment horizontal="center" vertical="center"/>
    </xf>
    <xf numFmtId="164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166" fontId="5" fillId="24" borderId="34" xfId="40" applyNumberFormat="1" applyFont="1" applyFill="1" applyBorder="1" applyAlignment="1" applyProtection="1">
      <alignment horizontal="center" vertical="center"/>
    </xf>
    <xf numFmtId="166" fontId="5" fillId="24" borderId="11" xfId="40" applyNumberFormat="1" applyFont="1" applyFill="1" applyBorder="1" applyAlignment="1" applyProtection="1">
      <alignment horizontal="center" vertical="center"/>
    </xf>
    <xf numFmtId="166" fontId="5" fillId="24" borderId="71" xfId="40" applyNumberFormat="1" applyFont="1" applyFill="1" applyBorder="1" applyAlignment="1" applyProtection="1">
      <alignment horizontal="center" vertical="center"/>
    </xf>
    <xf numFmtId="166" fontId="5" fillId="24" borderId="65" xfId="40" applyNumberFormat="1" applyFont="1" applyFill="1" applyBorder="1" applyAlignment="1" applyProtection="1">
      <alignment horizontal="center" vertical="center"/>
    </xf>
    <xf numFmtId="0" fontId="5" fillId="24" borderId="106" xfId="0" applyFont="1" applyFill="1" applyBorder="1" applyAlignment="1" applyProtection="1">
      <alignment horizontal="right" vertical="center"/>
    </xf>
    <xf numFmtId="0" fontId="8" fillId="24" borderId="0" xfId="0" applyFont="1" applyFill="1" applyBorder="1" applyAlignment="1" applyProtection="1">
      <alignment horizontal="left" vertical="center"/>
    </xf>
    <xf numFmtId="167" fontId="5" fillId="24" borderId="46" xfId="40" applyNumberFormat="1" applyFont="1" applyFill="1" applyBorder="1" applyAlignment="1" applyProtection="1">
      <alignment horizontal="center" vertical="center"/>
    </xf>
    <xf numFmtId="167" fontId="5" fillId="24" borderId="82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167" fontId="5" fillId="24" borderId="37" xfId="40" applyNumberFormat="1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left" vertical="center"/>
    </xf>
    <xf numFmtId="167" fontId="5" fillId="24" borderId="34" xfId="0" applyNumberFormat="1" applyFont="1" applyFill="1" applyBorder="1" applyAlignment="1" applyProtection="1">
      <alignment horizontal="center" vertical="center" wrapText="1"/>
    </xf>
    <xf numFmtId="167" fontId="5" fillId="24" borderId="11" xfId="0" applyNumberFormat="1" applyFont="1" applyFill="1" applyBorder="1" applyAlignment="1" applyProtection="1">
      <alignment horizontal="center" vertical="center" wrapText="1"/>
    </xf>
    <xf numFmtId="167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5" fontId="5" fillId="24" borderId="10" xfId="40" applyNumberFormat="1" applyFont="1" applyFill="1" applyBorder="1" applyAlignment="1" applyProtection="1">
      <alignment horizontal="right" vertical="center"/>
    </xf>
    <xf numFmtId="165" fontId="5" fillId="24" borderId="35" xfId="40" applyNumberFormat="1" applyFont="1" applyFill="1" applyBorder="1" applyAlignment="1" applyProtection="1">
      <alignment horizontal="right" vertical="center"/>
    </xf>
    <xf numFmtId="165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129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6" fontId="5" fillId="24" borderId="42" xfId="40" applyNumberFormat="1" applyFont="1" applyFill="1" applyBorder="1" applyAlignment="1" applyProtection="1">
      <alignment horizontal="center" vertical="center"/>
    </xf>
    <xf numFmtId="166" fontId="5" fillId="24" borderId="43" xfId="40" applyNumberFormat="1" applyFont="1" applyFill="1" applyBorder="1" applyAlignment="1" applyProtection="1">
      <alignment horizontal="center" vertical="center"/>
    </xf>
    <xf numFmtId="166" fontId="5" fillId="24" borderId="39" xfId="40" applyNumberFormat="1" applyFont="1" applyFill="1" applyBorder="1" applyAlignment="1" applyProtection="1">
      <alignment horizontal="center" vertical="center"/>
    </xf>
    <xf numFmtId="166" fontId="5" fillId="24" borderId="40" xfId="40" applyNumberFormat="1" applyFont="1" applyFill="1" applyBorder="1" applyAlignment="1" applyProtection="1">
      <alignment horizontal="center" vertical="center"/>
    </xf>
    <xf numFmtId="166" fontId="5" fillId="24" borderId="41" xfId="40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5" fillId="0" borderId="82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93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7" fontId="5" fillId="0" borderId="113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167" fontId="5" fillId="0" borderId="82" xfId="0" applyNumberFormat="1" applyFont="1" applyFill="1" applyBorder="1" applyAlignment="1" applyProtection="1">
      <alignment horizontal="center" vertical="center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13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24" borderId="117" xfId="0" applyFont="1" applyFill="1" applyBorder="1" applyAlignment="1">
      <alignment horizontal="center" vertical="center" wrapText="1"/>
    </xf>
    <xf numFmtId="0" fontId="5" fillId="24" borderId="118" xfId="0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2" xfId="40" applyNumberFormat="1" applyFont="1" applyFill="1" applyBorder="1" applyAlignment="1" applyProtection="1">
      <alignment horizontal="center" vertical="center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5" fontId="4" fillId="24" borderId="25" xfId="40" applyNumberFormat="1" applyFont="1" applyFill="1" applyBorder="1" applyAlignment="1" applyProtection="1">
      <alignment horizontal="center" vertical="center"/>
    </xf>
    <xf numFmtId="165" fontId="4" fillId="24" borderId="54" xfId="40" applyNumberFormat="1" applyFont="1" applyFill="1" applyBorder="1" applyAlignment="1" applyProtection="1">
      <alignment horizontal="center" vertical="center"/>
    </xf>
    <xf numFmtId="165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6" fontId="5" fillId="24" borderId="52" xfId="40" applyNumberFormat="1" applyFont="1" applyFill="1" applyBorder="1" applyAlignment="1" applyProtection="1">
      <alignment horizontal="center" vertical="center"/>
    </xf>
    <xf numFmtId="166" fontId="5" fillId="24" borderId="49" xfId="40" applyNumberFormat="1" applyFont="1" applyFill="1" applyBorder="1" applyAlignment="1" applyProtection="1">
      <alignment horizontal="center" vertical="center"/>
    </xf>
    <xf numFmtId="166" fontId="5" fillId="24" borderId="58" xfId="40" applyNumberFormat="1" applyFont="1" applyFill="1" applyBorder="1" applyAlignment="1" applyProtection="1">
      <alignment horizontal="center" vertical="center"/>
    </xf>
    <xf numFmtId="166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13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4" fontId="5" fillId="24" borderId="119" xfId="0" applyNumberFormat="1" applyFont="1" applyFill="1" applyBorder="1" applyAlignment="1" applyProtection="1">
      <alignment horizontal="center" vertical="center"/>
    </xf>
    <xf numFmtId="164" fontId="5" fillId="24" borderId="120" xfId="0" applyNumberFormat="1" applyFont="1" applyFill="1" applyBorder="1" applyAlignment="1" applyProtection="1">
      <alignment horizontal="center" vertical="center"/>
    </xf>
    <xf numFmtId="164" fontId="5" fillId="24" borderId="121" xfId="0" applyNumberFormat="1" applyFont="1" applyFill="1" applyBorder="1" applyAlignment="1" applyProtection="1">
      <alignment horizontal="center" vertical="center"/>
    </xf>
    <xf numFmtId="164" fontId="5" fillId="24" borderId="122" xfId="0" applyNumberFormat="1" applyFont="1" applyFill="1" applyBorder="1" applyAlignment="1" applyProtection="1">
      <alignment horizontal="center" vertical="center"/>
    </xf>
    <xf numFmtId="165" fontId="4" fillId="24" borderId="52" xfId="40" applyNumberFormat="1" applyFont="1" applyFill="1" applyBorder="1" applyAlignment="1" applyProtection="1">
      <alignment horizontal="center" vertical="center" textRotation="90" wrapText="1"/>
    </xf>
    <xf numFmtId="165" fontId="4" fillId="24" borderId="38" xfId="40" applyNumberFormat="1" applyFont="1" applyFill="1" applyBorder="1" applyAlignment="1" applyProtection="1">
      <alignment horizontal="center" vertical="center" textRotation="90" wrapText="1"/>
    </xf>
    <xf numFmtId="165" fontId="4" fillId="24" borderId="61" xfId="40" applyNumberFormat="1" applyFont="1" applyFill="1" applyBorder="1" applyAlignment="1" applyProtection="1">
      <alignment horizontal="center" vertical="center" textRotation="90" wrapText="1"/>
    </xf>
    <xf numFmtId="166" fontId="5" fillId="24" borderId="35" xfId="40" applyNumberFormat="1" applyFont="1" applyFill="1" applyBorder="1" applyAlignment="1" applyProtection="1">
      <alignment horizontal="center" vertical="center"/>
    </xf>
    <xf numFmtId="166" fontId="5" fillId="24" borderId="45" xfId="40" applyNumberFormat="1" applyFont="1" applyFill="1" applyBorder="1" applyAlignment="1" applyProtection="1">
      <alignment horizontal="center" vertical="center"/>
    </xf>
    <xf numFmtId="166" fontId="5" fillId="24" borderId="44" xfId="40" applyNumberFormat="1" applyFont="1" applyFill="1" applyBorder="1" applyAlignment="1" applyProtection="1">
      <alignment horizontal="center" vertical="center"/>
    </xf>
    <xf numFmtId="49" fontId="4" fillId="0" borderId="76" xfId="0" applyNumberFormat="1" applyFont="1" applyFill="1" applyBorder="1" applyAlignment="1" applyProtection="1">
      <alignment horizontal="left" vertical="center"/>
    </xf>
    <xf numFmtId="0" fontId="4" fillId="0" borderId="52" xfId="0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64" fontId="2" fillId="0" borderId="123" xfId="37" applyNumberFormat="1" applyFont="1" applyFill="1" applyBorder="1" applyAlignment="1" applyProtection="1">
      <alignment horizontal="center" vertical="center"/>
    </xf>
    <xf numFmtId="164" fontId="2" fillId="0" borderId="124" xfId="37" applyNumberFormat="1" applyFont="1" applyFill="1" applyBorder="1" applyAlignment="1" applyProtection="1">
      <alignment horizontal="center" vertical="center"/>
    </xf>
    <xf numFmtId="164" fontId="2" fillId="0" borderId="125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6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5" fontId="4" fillId="24" borderId="70" xfId="40" applyNumberFormat="1" applyFont="1" applyFill="1" applyBorder="1" applyAlignment="1" applyProtection="1">
      <alignment horizontal="center" vertical="center"/>
    </xf>
    <xf numFmtId="165" fontId="4" fillId="24" borderId="116" xfId="40" applyNumberFormat="1" applyFont="1" applyFill="1" applyBorder="1" applyAlignment="1" applyProtection="1">
      <alignment horizontal="center" vertical="center"/>
    </xf>
    <xf numFmtId="165" fontId="4" fillId="24" borderId="65" xfId="40" applyNumberFormat="1" applyFont="1" applyFill="1" applyBorder="1" applyAlignment="1" applyProtection="1">
      <alignment horizontal="center" vertical="center"/>
    </xf>
    <xf numFmtId="165" fontId="4" fillId="24" borderId="16" xfId="40" applyNumberFormat="1" applyFont="1" applyFill="1" applyBorder="1" applyAlignment="1" applyProtection="1">
      <alignment horizontal="center" vertical="center" wrapText="1"/>
    </xf>
    <xf numFmtId="165" fontId="4" fillId="24" borderId="53" xfId="40" applyNumberFormat="1" applyFont="1" applyFill="1" applyBorder="1" applyAlignment="1" applyProtection="1">
      <alignment horizontal="center" vertical="center" wrapText="1"/>
    </xf>
    <xf numFmtId="165" fontId="4" fillId="24" borderId="126" xfId="40" applyNumberFormat="1" applyFont="1" applyFill="1" applyBorder="1" applyAlignment="1" applyProtection="1">
      <alignment horizontal="center" vertical="center" wrapText="1"/>
    </xf>
    <xf numFmtId="165" fontId="4" fillId="24" borderId="70" xfId="40" applyNumberFormat="1" applyFont="1" applyFill="1" applyBorder="1" applyAlignment="1" applyProtection="1">
      <alignment horizontal="center" vertical="center" textRotation="90" wrapText="1"/>
    </xf>
    <xf numFmtId="165" fontId="4" fillId="24" borderId="116" xfId="40" applyNumberFormat="1" applyFont="1" applyFill="1" applyBorder="1" applyAlignment="1" applyProtection="1">
      <alignment horizontal="center" vertical="center" textRotation="90" wrapText="1"/>
    </xf>
    <xf numFmtId="165" fontId="4" fillId="24" borderId="65" xfId="40" applyNumberFormat="1" applyFont="1" applyFill="1" applyBorder="1" applyAlignment="1" applyProtection="1">
      <alignment horizontal="center" vertical="center" textRotation="90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3" xfId="40" applyNumberFormat="1" applyFont="1" applyFill="1" applyBorder="1" applyAlignment="1" applyProtection="1">
      <alignment horizontal="center" vertical="center" wrapText="1"/>
    </xf>
    <xf numFmtId="0" fontId="4" fillId="24" borderId="114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2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5" fontId="4" fillId="24" borderId="49" xfId="40" applyNumberFormat="1" applyFont="1" applyFill="1" applyBorder="1" applyAlignment="1" applyProtection="1">
      <alignment horizontal="center" vertical="center" textRotation="90" wrapText="1"/>
    </xf>
    <xf numFmtId="165" fontId="4" fillId="24" borderId="39" xfId="40" applyNumberFormat="1" applyFont="1" applyFill="1" applyBorder="1" applyAlignment="1" applyProtection="1">
      <alignment horizontal="center" vertical="center" textRotation="90" wrapText="1"/>
    </xf>
    <xf numFmtId="165" fontId="4" fillId="24" borderId="36" xfId="40" applyNumberFormat="1" applyFont="1" applyFill="1" applyBorder="1" applyAlignment="1" applyProtection="1">
      <alignment horizontal="center" vertical="center" textRotation="90" wrapText="1"/>
    </xf>
    <xf numFmtId="165" fontId="4" fillId="24" borderId="25" xfId="40" applyNumberFormat="1" applyFont="1" applyFill="1" applyBorder="1" applyAlignment="1" applyProtection="1">
      <alignment horizontal="center" vertical="center" wrapText="1"/>
    </xf>
    <xf numFmtId="165" fontId="4" fillId="24" borderId="127" xfId="40" applyNumberFormat="1" applyFont="1" applyFill="1" applyBorder="1" applyAlignment="1" applyProtection="1">
      <alignment horizontal="center" vertical="center" wrapText="1"/>
    </xf>
    <xf numFmtId="165" fontId="4" fillId="24" borderId="58" xfId="40" applyNumberFormat="1" applyFont="1" applyFill="1" applyBorder="1" applyAlignment="1" applyProtection="1">
      <alignment horizontal="center" vertical="center" textRotation="90" wrapText="1"/>
    </xf>
    <xf numFmtId="165" fontId="4" fillId="24" borderId="40" xfId="40" applyNumberFormat="1" applyFont="1" applyFill="1" applyBorder="1" applyAlignment="1" applyProtection="1">
      <alignment horizontal="center" vertical="center" textRotation="90" wrapText="1"/>
    </xf>
    <xf numFmtId="165" fontId="4" fillId="24" borderId="37" xfId="40" applyNumberFormat="1" applyFont="1" applyFill="1" applyBorder="1" applyAlignment="1" applyProtection="1">
      <alignment horizontal="center" vertical="center" textRotation="90" wrapText="1"/>
    </xf>
    <xf numFmtId="165" fontId="4" fillId="24" borderId="56" xfId="40" applyNumberFormat="1" applyFont="1" applyFill="1" applyBorder="1" applyAlignment="1" applyProtection="1">
      <alignment horizontal="center" vertical="center" textRotation="90" wrapText="1"/>
    </xf>
    <xf numFmtId="165" fontId="4" fillId="24" borderId="41" xfId="40" applyNumberFormat="1" applyFont="1" applyFill="1" applyBorder="1" applyAlignment="1" applyProtection="1">
      <alignment horizontal="center" vertical="center" textRotation="90" wrapText="1"/>
    </xf>
    <xf numFmtId="165" fontId="4" fillId="24" borderId="62" xfId="40" applyNumberFormat="1" applyFont="1" applyFill="1" applyBorder="1" applyAlignment="1" applyProtection="1">
      <alignment horizontal="center" vertical="center" textRotation="90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6"/>
  <sheetViews>
    <sheetView zoomScale="65" zoomScaleNormal="65" zoomScaleSheetLayoutView="66" workbookViewId="0">
      <selection activeCell="A5" sqref="A5"/>
    </sheetView>
  </sheetViews>
  <sheetFormatPr defaultColWidth="3.28515625" defaultRowHeight="15.75" x14ac:dyDescent="0.25"/>
  <cols>
    <col min="1" max="1" width="6.7109375" style="240" customWidth="1"/>
    <col min="2" max="53" width="5.7109375" style="240" customWidth="1"/>
    <col min="54" max="54" width="2.85546875" style="240" customWidth="1"/>
    <col min="55" max="55" width="1.140625" style="240" hidden="1" customWidth="1"/>
    <col min="56" max="57" width="3.28515625" style="240" hidden="1" customWidth="1"/>
    <col min="58" max="16384" width="3.28515625" style="240"/>
  </cols>
  <sheetData>
    <row r="1" spans="1:57" ht="30" x14ac:dyDescent="0.4">
      <c r="A1" s="571" t="s">
        <v>119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83" t="s">
        <v>118</v>
      </c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253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</row>
    <row r="2" spans="1:57" ht="30" x14ac:dyDescent="0.4">
      <c r="A2" s="571" t="s">
        <v>121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</row>
    <row r="3" spans="1:57" ht="30.75" x14ac:dyDescent="0.45">
      <c r="A3" s="571" t="s">
        <v>274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84" t="s">
        <v>120</v>
      </c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  <c r="AM3" s="584"/>
      <c r="AN3" s="596" t="s">
        <v>165</v>
      </c>
      <c r="AO3" s="596"/>
      <c r="AP3" s="596"/>
      <c r="AQ3" s="596"/>
      <c r="AR3" s="596"/>
      <c r="AS3" s="596"/>
      <c r="AT3" s="596"/>
      <c r="AU3" s="596"/>
      <c r="AV3" s="596"/>
      <c r="AW3" s="596"/>
      <c r="AX3" s="596"/>
      <c r="AY3" s="596"/>
      <c r="AZ3" s="596"/>
      <c r="BA3" s="596"/>
    </row>
    <row r="4" spans="1:57" ht="30.75" x14ac:dyDescent="0.45">
      <c r="A4" s="597" t="s">
        <v>275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596"/>
      <c r="AO4" s="596"/>
      <c r="AP4" s="596"/>
      <c r="AQ4" s="596"/>
      <c r="AR4" s="596"/>
      <c r="AS4" s="596"/>
      <c r="AT4" s="596"/>
      <c r="AU4" s="596"/>
      <c r="AV4" s="596"/>
      <c r="AW4" s="596"/>
      <c r="AX4" s="596"/>
      <c r="AY4" s="596"/>
      <c r="AZ4" s="596"/>
      <c r="BA4" s="596"/>
    </row>
    <row r="5" spans="1:57" ht="27.75" x14ac:dyDescent="0.4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598" t="s">
        <v>122</v>
      </c>
      <c r="Q5" s="599"/>
      <c r="R5" s="599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599"/>
      <c r="AK5" s="599"/>
      <c r="AL5" s="599"/>
      <c r="AM5" s="599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</row>
    <row r="6" spans="1:57" ht="27.75" x14ac:dyDescent="0.4">
      <c r="A6" s="571" t="s">
        <v>154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</row>
    <row r="7" spans="1:57" ht="27.75" customHeight="1" x14ac:dyDescent="0.4">
      <c r="A7" s="571" t="s">
        <v>123</v>
      </c>
      <c r="B7" s="571"/>
      <c r="C7" s="571"/>
      <c r="D7" s="571"/>
      <c r="E7" s="571"/>
      <c r="F7" s="571"/>
      <c r="G7" s="571"/>
      <c r="H7" s="571"/>
      <c r="I7" s="571"/>
      <c r="J7" s="571"/>
      <c r="K7" s="571"/>
      <c r="L7" s="571"/>
      <c r="M7" s="571"/>
      <c r="N7" s="571"/>
      <c r="O7" s="571"/>
      <c r="P7" s="569" t="s">
        <v>155</v>
      </c>
      <c r="Q7" s="569"/>
      <c r="R7" s="569"/>
      <c r="S7" s="569"/>
      <c r="T7" s="569"/>
      <c r="U7" s="569"/>
      <c r="V7" s="569"/>
      <c r="W7" s="569"/>
      <c r="X7" s="569"/>
      <c r="Y7" s="569"/>
      <c r="Z7" s="569"/>
      <c r="AA7" s="569"/>
      <c r="AB7" s="569"/>
      <c r="AC7" s="569"/>
      <c r="AD7" s="569"/>
      <c r="AE7" s="569"/>
      <c r="AF7" s="569"/>
      <c r="AG7" s="569"/>
      <c r="AH7" s="569"/>
      <c r="AI7" s="569"/>
      <c r="AJ7" s="569"/>
      <c r="AK7" s="569"/>
      <c r="AL7" s="569"/>
      <c r="AM7" s="569"/>
      <c r="AN7" s="572" t="s">
        <v>156</v>
      </c>
      <c r="AO7" s="573"/>
      <c r="AP7" s="573"/>
      <c r="AQ7" s="573"/>
      <c r="AR7" s="573"/>
      <c r="AS7" s="573"/>
      <c r="AT7" s="573"/>
      <c r="AU7" s="573"/>
      <c r="AV7" s="573"/>
      <c r="AW7" s="573"/>
      <c r="AX7" s="573"/>
      <c r="AY7" s="573"/>
      <c r="AZ7" s="573"/>
      <c r="BA7" s="573"/>
    </row>
    <row r="8" spans="1:57" ht="26.25" customHeight="1" x14ac:dyDescent="0.4">
      <c r="A8" s="259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569" t="s">
        <v>159</v>
      </c>
      <c r="Q8" s="569"/>
      <c r="R8" s="569"/>
      <c r="S8" s="569"/>
      <c r="T8" s="569"/>
      <c r="U8" s="569"/>
      <c r="V8" s="569"/>
      <c r="W8" s="569"/>
      <c r="X8" s="569"/>
      <c r="Y8" s="569"/>
      <c r="Z8" s="569"/>
      <c r="AA8" s="569"/>
      <c r="AB8" s="569"/>
      <c r="AC8" s="569"/>
      <c r="AD8" s="569"/>
      <c r="AE8" s="569"/>
      <c r="AF8" s="569"/>
      <c r="AG8" s="569"/>
      <c r="AH8" s="569"/>
      <c r="AI8" s="569"/>
      <c r="AJ8" s="569"/>
      <c r="AK8" s="569"/>
      <c r="AL8" s="569"/>
      <c r="AM8" s="569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</row>
    <row r="9" spans="1:57" ht="26.25" customHeight="1" x14ac:dyDescent="0.4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569" t="s">
        <v>160</v>
      </c>
      <c r="Q9" s="569"/>
      <c r="R9" s="569"/>
      <c r="S9" s="569"/>
      <c r="T9" s="569"/>
      <c r="U9" s="569"/>
      <c r="V9" s="569"/>
      <c r="W9" s="569"/>
      <c r="X9" s="569"/>
      <c r="Y9" s="569"/>
      <c r="Z9" s="569"/>
      <c r="AA9" s="569"/>
      <c r="AB9" s="569"/>
      <c r="AC9" s="569"/>
      <c r="AD9" s="569"/>
      <c r="AE9" s="569"/>
      <c r="AF9" s="569"/>
      <c r="AG9" s="569"/>
      <c r="AH9" s="569"/>
      <c r="AI9" s="569"/>
      <c r="AJ9" s="569"/>
      <c r="AK9" s="569"/>
      <c r="AL9" s="569"/>
      <c r="AM9" s="569"/>
      <c r="AN9" s="570" t="s">
        <v>157</v>
      </c>
      <c r="AO9" s="570"/>
      <c r="AP9" s="570"/>
      <c r="AQ9" s="570"/>
      <c r="AR9" s="570"/>
      <c r="AS9" s="570"/>
      <c r="AT9" s="570"/>
      <c r="AU9" s="570"/>
      <c r="AV9" s="570"/>
      <c r="AW9" s="570"/>
      <c r="AX9" s="570"/>
      <c r="AY9" s="570"/>
      <c r="AZ9" s="570"/>
      <c r="BA9" s="570"/>
    </row>
    <row r="10" spans="1:57" ht="25.5" customHeight="1" x14ac:dyDescent="0.4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589" t="s">
        <v>158</v>
      </c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  <c r="AC10" s="590"/>
      <c r="AD10" s="590"/>
      <c r="AE10" s="590"/>
      <c r="AF10" s="590"/>
      <c r="AG10" s="590"/>
      <c r="AH10" s="590"/>
      <c r="AI10" s="590"/>
      <c r="AJ10" s="590"/>
      <c r="AK10" s="590"/>
      <c r="AL10" s="591"/>
      <c r="AM10" s="591"/>
      <c r="AN10" s="337"/>
      <c r="AO10" s="337"/>
      <c r="AP10" s="337"/>
      <c r="AQ10" s="337"/>
      <c r="AR10" s="337"/>
      <c r="AS10" s="337"/>
      <c r="AT10" s="337"/>
      <c r="AU10" s="337"/>
      <c r="AV10" s="337"/>
      <c r="AW10" s="337"/>
      <c r="AX10" s="337"/>
      <c r="AY10" s="337"/>
      <c r="AZ10" s="337"/>
      <c r="BA10" s="337"/>
    </row>
    <row r="11" spans="1:57" ht="26.25" x14ac:dyDescent="0.4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592" t="s">
        <v>161</v>
      </c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  <c r="AC11" s="592"/>
      <c r="AD11" s="592"/>
      <c r="AE11" s="592"/>
      <c r="AF11" s="592"/>
      <c r="AG11" s="592"/>
      <c r="AH11" s="592"/>
      <c r="AI11" s="592"/>
      <c r="AJ11" s="592"/>
      <c r="AK11" s="592"/>
      <c r="AL11" s="592"/>
      <c r="AM11" s="59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</row>
    <row r="12" spans="1:57" ht="25.15" x14ac:dyDescent="0.45">
      <c r="A12" s="259"/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</row>
    <row r="13" spans="1:57" ht="25.15" x14ac:dyDescent="0.45">
      <c r="A13" s="259"/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</row>
    <row r="14" spans="1:57" ht="25.15" x14ac:dyDescent="0.45">
      <c r="A14" s="259"/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</row>
    <row r="15" spans="1:57" s="241" customFormat="1" ht="31.5" customHeight="1" thickBot="1" x14ac:dyDescent="0.35">
      <c r="A15" s="585" t="s">
        <v>168</v>
      </c>
      <c r="B15" s="585"/>
      <c r="C15" s="585"/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  <c r="AB15" s="585"/>
      <c r="AC15" s="585"/>
      <c r="AD15" s="585"/>
      <c r="AE15" s="585"/>
      <c r="AF15" s="585"/>
      <c r="AG15" s="585"/>
      <c r="AH15" s="585"/>
      <c r="AI15" s="585"/>
      <c r="AJ15" s="585"/>
      <c r="AK15" s="585"/>
      <c r="AL15" s="585"/>
      <c r="AM15" s="585"/>
      <c r="AN15" s="585"/>
      <c r="AO15" s="585"/>
      <c r="AP15" s="585"/>
      <c r="AQ15" s="585"/>
      <c r="AR15" s="585"/>
      <c r="AS15" s="585"/>
      <c r="AT15" s="585"/>
      <c r="AU15" s="585"/>
      <c r="AV15" s="585"/>
      <c r="AW15" s="585"/>
      <c r="AX15" s="585"/>
      <c r="AY15" s="585"/>
      <c r="AZ15" s="585"/>
      <c r="BA15" s="585"/>
      <c r="BB15" s="242"/>
      <c r="BC15" s="242"/>
      <c r="BD15" s="242"/>
      <c r="BE15" s="242"/>
    </row>
    <row r="16" spans="1:57" ht="24.95" customHeight="1" thickBot="1" x14ac:dyDescent="0.3">
      <c r="A16" s="543" t="s">
        <v>124</v>
      </c>
      <c r="B16" s="545" t="s">
        <v>125</v>
      </c>
      <c r="C16" s="546"/>
      <c r="D16" s="546"/>
      <c r="E16" s="547"/>
      <c r="F16" s="548" t="s">
        <v>126</v>
      </c>
      <c r="G16" s="546"/>
      <c r="H16" s="546"/>
      <c r="I16" s="549"/>
      <c r="J16" s="550" t="s">
        <v>127</v>
      </c>
      <c r="K16" s="551"/>
      <c r="L16" s="551"/>
      <c r="M16" s="552"/>
      <c r="N16" s="553" t="s">
        <v>128</v>
      </c>
      <c r="O16" s="551"/>
      <c r="P16" s="551"/>
      <c r="Q16" s="551"/>
      <c r="R16" s="551"/>
      <c r="S16" s="554" t="s">
        <v>129</v>
      </c>
      <c r="T16" s="555"/>
      <c r="U16" s="555"/>
      <c r="V16" s="555"/>
      <c r="W16" s="556"/>
      <c r="X16" s="555" t="s">
        <v>130</v>
      </c>
      <c r="Y16" s="555"/>
      <c r="Z16" s="555"/>
      <c r="AA16" s="555"/>
      <c r="AB16" s="554" t="s">
        <v>131</v>
      </c>
      <c r="AC16" s="555"/>
      <c r="AD16" s="555"/>
      <c r="AE16" s="556"/>
      <c r="AF16" s="622" t="s">
        <v>132</v>
      </c>
      <c r="AG16" s="622"/>
      <c r="AH16" s="622"/>
      <c r="AI16" s="622"/>
      <c r="AJ16" s="554" t="s">
        <v>133</v>
      </c>
      <c r="AK16" s="555"/>
      <c r="AL16" s="555"/>
      <c r="AM16" s="555"/>
      <c r="AN16" s="556"/>
      <c r="AO16" s="623" t="s">
        <v>134</v>
      </c>
      <c r="AP16" s="624"/>
      <c r="AQ16" s="624"/>
      <c r="AR16" s="625"/>
      <c r="AS16" s="555" t="s">
        <v>135</v>
      </c>
      <c r="AT16" s="555"/>
      <c r="AU16" s="555"/>
      <c r="AV16" s="555"/>
      <c r="AW16" s="556"/>
      <c r="AX16" s="626" t="s">
        <v>136</v>
      </c>
      <c r="AY16" s="627"/>
      <c r="AZ16" s="627"/>
      <c r="BA16" s="628"/>
      <c r="BB16" s="621"/>
      <c r="BC16" s="621"/>
      <c r="BD16" s="621"/>
      <c r="BE16" s="621"/>
    </row>
    <row r="17" spans="1:57" s="244" customFormat="1" ht="24.95" customHeight="1" thickBot="1" x14ac:dyDescent="0.3">
      <c r="A17" s="544"/>
      <c r="B17" s="271">
        <v>1</v>
      </c>
      <c r="C17" s="272">
        <v>2</v>
      </c>
      <c r="D17" s="272">
        <v>3</v>
      </c>
      <c r="E17" s="273">
        <v>4</v>
      </c>
      <c r="F17" s="274">
        <v>5</v>
      </c>
      <c r="G17" s="272">
        <v>6</v>
      </c>
      <c r="H17" s="272">
        <v>7</v>
      </c>
      <c r="I17" s="275">
        <v>8</v>
      </c>
      <c r="J17" s="276">
        <v>9</v>
      </c>
      <c r="K17" s="277">
        <v>10</v>
      </c>
      <c r="L17" s="277">
        <v>11</v>
      </c>
      <c r="M17" s="278">
        <v>12</v>
      </c>
      <c r="N17" s="279">
        <v>13</v>
      </c>
      <c r="O17" s="277">
        <v>14</v>
      </c>
      <c r="P17" s="280">
        <v>15</v>
      </c>
      <c r="Q17" s="281">
        <v>16</v>
      </c>
      <c r="R17" s="282">
        <v>17</v>
      </c>
      <c r="S17" s="283">
        <v>18</v>
      </c>
      <c r="T17" s="284">
        <v>19</v>
      </c>
      <c r="U17" s="284">
        <v>20</v>
      </c>
      <c r="V17" s="284">
        <v>21</v>
      </c>
      <c r="W17" s="285">
        <v>22</v>
      </c>
      <c r="X17" s="274">
        <v>23</v>
      </c>
      <c r="Y17" s="272">
        <v>24</v>
      </c>
      <c r="Z17" s="272">
        <v>25</v>
      </c>
      <c r="AA17" s="275">
        <v>26</v>
      </c>
      <c r="AB17" s="271">
        <v>27</v>
      </c>
      <c r="AC17" s="272">
        <v>28</v>
      </c>
      <c r="AD17" s="272">
        <v>29</v>
      </c>
      <c r="AE17" s="273">
        <v>30</v>
      </c>
      <c r="AF17" s="280">
        <v>31</v>
      </c>
      <c r="AG17" s="281">
        <v>32</v>
      </c>
      <c r="AH17" s="281">
        <v>33</v>
      </c>
      <c r="AI17" s="282">
        <v>34</v>
      </c>
      <c r="AJ17" s="271">
        <v>35</v>
      </c>
      <c r="AK17" s="272">
        <v>36</v>
      </c>
      <c r="AL17" s="272">
        <v>37</v>
      </c>
      <c r="AM17" s="272">
        <v>38</v>
      </c>
      <c r="AN17" s="273">
        <v>39</v>
      </c>
      <c r="AO17" s="286">
        <v>40</v>
      </c>
      <c r="AP17" s="281">
        <v>41</v>
      </c>
      <c r="AQ17" s="281">
        <v>42</v>
      </c>
      <c r="AR17" s="287">
        <v>43</v>
      </c>
      <c r="AS17" s="274">
        <v>44</v>
      </c>
      <c r="AT17" s="272">
        <v>45</v>
      </c>
      <c r="AU17" s="272">
        <v>46</v>
      </c>
      <c r="AV17" s="272">
        <v>47</v>
      </c>
      <c r="AW17" s="273">
        <v>48</v>
      </c>
      <c r="AX17" s="288">
        <v>49</v>
      </c>
      <c r="AY17" s="289">
        <v>50</v>
      </c>
      <c r="AZ17" s="289">
        <v>51</v>
      </c>
      <c r="BA17" s="290">
        <v>52</v>
      </c>
      <c r="BB17" s="243"/>
      <c r="BC17" s="243"/>
      <c r="BD17" s="243"/>
      <c r="BE17" s="243"/>
    </row>
    <row r="18" spans="1:57" ht="24.95" customHeight="1" x14ac:dyDescent="0.3">
      <c r="A18" s="291">
        <v>1</v>
      </c>
      <c r="B18" s="292" t="s">
        <v>137</v>
      </c>
      <c r="C18" s="293" t="s">
        <v>137</v>
      </c>
      <c r="D18" s="293" t="s">
        <v>137</v>
      </c>
      <c r="E18" s="294" t="s">
        <v>137</v>
      </c>
      <c r="F18" s="295" t="s">
        <v>137</v>
      </c>
      <c r="G18" s="293" t="s">
        <v>137</v>
      </c>
      <c r="H18" s="293" t="s">
        <v>137</v>
      </c>
      <c r="I18" s="296" t="s">
        <v>137</v>
      </c>
      <c r="J18" s="292" t="s">
        <v>137</v>
      </c>
      <c r="K18" s="293" t="s">
        <v>137</v>
      </c>
      <c r="L18" s="293" t="s">
        <v>137</v>
      </c>
      <c r="M18" s="294" t="s">
        <v>137</v>
      </c>
      <c r="N18" s="295" t="s">
        <v>137</v>
      </c>
      <c r="O18" s="293" t="s">
        <v>137</v>
      </c>
      <c r="P18" s="293" t="s">
        <v>137</v>
      </c>
      <c r="Q18" s="297" t="s">
        <v>138</v>
      </c>
      <c r="R18" s="298" t="s">
        <v>138</v>
      </c>
      <c r="S18" s="299" t="s">
        <v>139</v>
      </c>
      <c r="T18" s="293" t="s">
        <v>137</v>
      </c>
      <c r="U18" s="293" t="s">
        <v>137</v>
      </c>
      <c r="V18" s="293" t="s">
        <v>137</v>
      </c>
      <c r="W18" s="294" t="s">
        <v>137</v>
      </c>
      <c r="X18" s="295" t="s">
        <v>137</v>
      </c>
      <c r="Y18" s="293" t="s">
        <v>137</v>
      </c>
      <c r="Z18" s="293" t="s">
        <v>137</v>
      </c>
      <c r="AA18" s="296" t="s">
        <v>137</v>
      </c>
      <c r="AB18" s="292" t="s">
        <v>137</v>
      </c>
      <c r="AC18" s="297" t="s">
        <v>140</v>
      </c>
      <c r="AD18" s="293" t="s">
        <v>116</v>
      </c>
      <c r="AE18" s="294" t="s">
        <v>116</v>
      </c>
      <c r="AF18" s="295" t="s">
        <v>116</v>
      </c>
      <c r="AG18" s="293" t="s">
        <v>137</v>
      </c>
      <c r="AH18" s="293" t="s">
        <v>137</v>
      </c>
      <c r="AI18" s="296" t="s">
        <v>137</v>
      </c>
      <c r="AJ18" s="292" t="s">
        <v>137</v>
      </c>
      <c r="AK18" s="293" t="s">
        <v>137</v>
      </c>
      <c r="AL18" s="293" t="s">
        <v>137</v>
      </c>
      <c r="AM18" s="293" t="s">
        <v>137</v>
      </c>
      <c r="AN18" s="294" t="s">
        <v>137</v>
      </c>
      <c r="AO18" s="292" t="s">
        <v>137</v>
      </c>
      <c r="AP18" s="300" t="s">
        <v>138</v>
      </c>
      <c r="AQ18" s="300" t="s">
        <v>138</v>
      </c>
      <c r="AR18" s="301" t="s">
        <v>139</v>
      </c>
      <c r="AS18" s="302" t="s">
        <v>139</v>
      </c>
      <c r="AT18" s="300" t="s">
        <v>139</v>
      </c>
      <c r="AU18" s="300" t="s">
        <v>139</v>
      </c>
      <c r="AV18" s="300" t="s">
        <v>139</v>
      </c>
      <c r="AW18" s="303" t="s">
        <v>139</v>
      </c>
      <c r="AX18" s="304" t="s">
        <v>139</v>
      </c>
      <c r="AY18" s="305" t="s">
        <v>139</v>
      </c>
      <c r="AZ18" s="305" t="s">
        <v>139</v>
      </c>
      <c r="BA18" s="306" t="s">
        <v>139</v>
      </c>
      <c r="BB18" s="245"/>
      <c r="BC18" s="245"/>
      <c r="BD18" s="245"/>
      <c r="BE18" s="245"/>
    </row>
    <row r="19" spans="1:57" ht="24.95" customHeight="1" x14ac:dyDescent="0.3">
      <c r="A19" s="307">
        <v>2</v>
      </c>
      <c r="B19" s="308" t="s">
        <v>137</v>
      </c>
      <c r="C19" s="309" t="s">
        <v>137</v>
      </c>
      <c r="D19" s="309" t="s">
        <v>137</v>
      </c>
      <c r="E19" s="310" t="s">
        <v>137</v>
      </c>
      <c r="F19" s="311" t="s">
        <v>137</v>
      </c>
      <c r="G19" s="309" t="s">
        <v>137</v>
      </c>
      <c r="H19" s="309" t="s">
        <v>137</v>
      </c>
      <c r="I19" s="312" t="s">
        <v>137</v>
      </c>
      <c r="J19" s="308" t="s">
        <v>137</v>
      </c>
      <c r="K19" s="309" t="s">
        <v>137</v>
      </c>
      <c r="L19" s="309" t="s">
        <v>137</v>
      </c>
      <c r="M19" s="310" t="s">
        <v>137</v>
      </c>
      <c r="N19" s="311" t="s">
        <v>137</v>
      </c>
      <c r="O19" s="309" t="s">
        <v>137</v>
      </c>
      <c r="P19" s="309" t="s">
        <v>137</v>
      </c>
      <c r="Q19" s="313" t="s">
        <v>138</v>
      </c>
      <c r="R19" s="314" t="s">
        <v>138</v>
      </c>
      <c r="S19" s="315" t="s">
        <v>139</v>
      </c>
      <c r="T19" s="309" t="s">
        <v>137</v>
      </c>
      <c r="U19" s="309" t="s">
        <v>137</v>
      </c>
      <c r="V19" s="309" t="s">
        <v>137</v>
      </c>
      <c r="W19" s="310" t="s">
        <v>137</v>
      </c>
      <c r="X19" s="311" t="s">
        <v>137</v>
      </c>
      <c r="Y19" s="309" t="s">
        <v>137</v>
      </c>
      <c r="Z19" s="309" t="s">
        <v>137</v>
      </c>
      <c r="AA19" s="312" t="s">
        <v>137</v>
      </c>
      <c r="AB19" s="308" t="s">
        <v>137</v>
      </c>
      <c r="AC19" s="313" t="s">
        <v>140</v>
      </c>
      <c r="AD19" s="309" t="s">
        <v>116</v>
      </c>
      <c r="AE19" s="310" t="s">
        <v>116</v>
      </c>
      <c r="AF19" s="311" t="s">
        <v>116</v>
      </c>
      <c r="AG19" s="309" t="s">
        <v>137</v>
      </c>
      <c r="AH19" s="309" t="s">
        <v>137</v>
      </c>
      <c r="AI19" s="312" t="s">
        <v>137</v>
      </c>
      <c r="AJ19" s="308" t="s">
        <v>137</v>
      </c>
      <c r="AK19" s="309" t="s">
        <v>137</v>
      </c>
      <c r="AL19" s="309" t="s">
        <v>137</v>
      </c>
      <c r="AM19" s="309" t="s">
        <v>137</v>
      </c>
      <c r="AN19" s="310" t="s">
        <v>137</v>
      </c>
      <c r="AO19" s="308" t="s">
        <v>137</v>
      </c>
      <c r="AP19" s="316" t="s">
        <v>138</v>
      </c>
      <c r="AQ19" s="316" t="s">
        <v>138</v>
      </c>
      <c r="AR19" s="317" t="s">
        <v>139</v>
      </c>
      <c r="AS19" s="318" t="s">
        <v>139</v>
      </c>
      <c r="AT19" s="316" t="s">
        <v>139</v>
      </c>
      <c r="AU19" s="316" t="s">
        <v>139</v>
      </c>
      <c r="AV19" s="316" t="s">
        <v>139</v>
      </c>
      <c r="AW19" s="319" t="s">
        <v>139</v>
      </c>
      <c r="AX19" s="320" t="s">
        <v>139</v>
      </c>
      <c r="AY19" s="321" t="s">
        <v>139</v>
      </c>
      <c r="AZ19" s="321" t="s">
        <v>139</v>
      </c>
      <c r="BA19" s="322" t="s">
        <v>139</v>
      </c>
      <c r="BB19" s="245"/>
      <c r="BC19" s="245"/>
      <c r="BD19" s="245"/>
      <c r="BE19" s="245"/>
    </row>
    <row r="20" spans="1:57" ht="24.95" customHeight="1" thickBot="1" x14ac:dyDescent="0.35">
      <c r="A20" s="307">
        <v>3</v>
      </c>
      <c r="B20" s="315" t="s">
        <v>141</v>
      </c>
      <c r="C20" s="313" t="s">
        <v>141</v>
      </c>
      <c r="D20" s="313" t="s">
        <v>141</v>
      </c>
      <c r="E20" s="323" t="s">
        <v>141</v>
      </c>
      <c r="F20" s="324" t="s">
        <v>141</v>
      </c>
      <c r="G20" s="313" t="s">
        <v>141</v>
      </c>
      <c r="H20" s="313" t="s">
        <v>141</v>
      </c>
      <c r="I20" s="314" t="s">
        <v>141</v>
      </c>
      <c r="J20" s="315" t="s">
        <v>141</v>
      </c>
      <c r="K20" s="313" t="s">
        <v>141</v>
      </c>
      <c r="L20" s="313" t="s">
        <v>141</v>
      </c>
      <c r="M20" s="323" t="s">
        <v>141</v>
      </c>
      <c r="N20" s="324" t="s">
        <v>141</v>
      </c>
      <c r="O20" s="313" t="s">
        <v>141</v>
      </c>
      <c r="P20" s="313" t="s">
        <v>141</v>
      </c>
      <c r="Q20" s="313" t="s">
        <v>138</v>
      </c>
      <c r="R20" s="314" t="s">
        <v>138</v>
      </c>
      <c r="S20" s="315" t="s">
        <v>139</v>
      </c>
      <c r="T20" s="309" t="s">
        <v>137</v>
      </c>
      <c r="U20" s="309" t="s">
        <v>137</v>
      </c>
      <c r="V20" s="309" t="s">
        <v>137</v>
      </c>
      <c r="W20" s="310" t="s">
        <v>137</v>
      </c>
      <c r="X20" s="311" t="s">
        <v>137</v>
      </c>
      <c r="Y20" s="309" t="s">
        <v>137</v>
      </c>
      <c r="Z20" s="309" t="s">
        <v>137</v>
      </c>
      <c r="AA20" s="312" t="s">
        <v>137</v>
      </c>
      <c r="AB20" s="308" t="s">
        <v>137</v>
      </c>
      <c r="AC20" s="313" t="s">
        <v>140</v>
      </c>
      <c r="AD20" s="309" t="s">
        <v>116</v>
      </c>
      <c r="AE20" s="310" t="s">
        <v>116</v>
      </c>
      <c r="AF20" s="311" t="s">
        <v>116</v>
      </c>
      <c r="AG20" s="309" t="s">
        <v>137</v>
      </c>
      <c r="AH20" s="309" t="s">
        <v>137</v>
      </c>
      <c r="AI20" s="312" t="s">
        <v>137</v>
      </c>
      <c r="AJ20" s="308" t="s">
        <v>137</v>
      </c>
      <c r="AK20" s="309" t="s">
        <v>137</v>
      </c>
      <c r="AL20" s="309" t="s">
        <v>137</v>
      </c>
      <c r="AM20" s="309" t="s">
        <v>137</v>
      </c>
      <c r="AN20" s="310" t="s">
        <v>137</v>
      </c>
      <c r="AO20" s="308" t="s">
        <v>137</v>
      </c>
      <c r="AP20" s="316" t="s">
        <v>138</v>
      </c>
      <c r="AQ20" s="316" t="s">
        <v>138</v>
      </c>
      <c r="AR20" s="339" t="s">
        <v>139</v>
      </c>
      <c r="AS20" s="340" t="s">
        <v>139</v>
      </c>
      <c r="AT20" s="341" t="s">
        <v>139</v>
      </c>
      <c r="AU20" s="341" t="s">
        <v>139</v>
      </c>
      <c r="AV20" s="341" t="s">
        <v>139</v>
      </c>
      <c r="AW20" s="342" t="s">
        <v>139</v>
      </c>
      <c r="AX20" s="343" t="s">
        <v>139</v>
      </c>
      <c r="AY20" s="344" t="s">
        <v>139</v>
      </c>
      <c r="AZ20" s="344" t="s">
        <v>139</v>
      </c>
      <c r="BA20" s="345" t="s">
        <v>139</v>
      </c>
      <c r="BB20" s="245"/>
      <c r="BC20" s="245"/>
      <c r="BD20" s="245"/>
      <c r="BE20" s="245"/>
    </row>
    <row r="21" spans="1:57" ht="24.95" customHeight="1" thickBot="1" x14ac:dyDescent="0.35">
      <c r="A21" s="326">
        <v>4</v>
      </c>
      <c r="B21" s="327" t="s">
        <v>141</v>
      </c>
      <c r="C21" s="328" t="s">
        <v>141</v>
      </c>
      <c r="D21" s="328" t="s">
        <v>141</v>
      </c>
      <c r="E21" s="329" t="s">
        <v>141</v>
      </c>
      <c r="F21" s="330" t="s">
        <v>141</v>
      </c>
      <c r="G21" s="328" t="s">
        <v>141</v>
      </c>
      <c r="H21" s="328" t="s">
        <v>141</v>
      </c>
      <c r="I21" s="331" t="s">
        <v>141</v>
      </c>
      <c r="J21" s="327" t="s">
        <v>141</v>
      </c>
      <c r="K21" s="328" t="s">
        <v>141</v>
      </c>
      <c r="L21" s="328" t="s">
        <v>141</v>
      </c>
      <c r="M21" s="329" t="s">
        <v>141</v>
      </c>
      <c r="N21" s="330" t="s">
        <v>141</v>
      </c>
      <c r="O21" s="328" t="s">
        <v>141</v>
      </c>
      <c r="P21" s="328" t="s">
        <v>141</v>
      </c>
      <c r="Q21" s="328" t="s">
        <v>138</v>
      </c>
      <c r="R21" s="331" t="s">
        <v>138</v>
      </c>
      <c r="S21" s="327" t="s">
        <v>139</v>
      </c>
      <c r="T21" s="328" t="s">
        <v>141</v>
      </c>
      <c r="U21" s="328" t="s">
        <v>141</v>
      </c>
      <c r="V21" s="328" t="s">
        <v>141</v>
      </c>
      <c r="W21" s="329" t="s">
        <v>141</v>
      </c>
      <c r="X21" s="330" t="s">
        <v>141</v>
      </c>
      <c r="Y21" s="328" t="s">
        <v>141</v>
      </c>
      <c r="Z21" s="328" t="s">
        <v>141</v>
      </c>
      <c r="AA21" s="331" t="s">
        <v>141</v>
      </c>
      <c r="AB21" s="327" t="s">
        <v>141</v>
      </c>
      <c r="AC21" s="328" t="s">
        <v>140</v>
      </c>
      <c r="AD21" s="328" t="s">
        <v>116</v>
      </c>
      <c r="AE21" s="329" t="s">
        <v>116</v>
      </c>
      <c r="AF21" s="330" t="s">
        <v>116</v>
      </c>
      <c r="AG21" s="328" t="s">
        <v>142</v>
      </c>
      <c r="AH21" s="328" t="s">
        <v>142</v>
      </c>
      <c r="AI21" s="331" t="s">
        <v>142</v>
      </c>
      <c r="AJ21" s="327" t="s">
        <v>142</v>
      </c>
      <c r="AK21" s="328" t="s">
        <v>142</v>
      </c>
      <c r="AL21" s="328" t="s">
        <v>142</v>
      </c>
      <c r="AM21" s="328" t="s">
        <v>142</v>
      </c>
      <c r="AN21" s="329" t="s">
        <v>141</v>
      </c>
      <c r="AO21" s="327" t="s">
        <v>138</v>
      </c>
      <c r="AP21" s="325" t="s">
        <v>138</v>
      </c>
      <c r="AQ21" s="325" t="s">
        <v>162</v>
      </c>
      <c r="AR21" s="361" t="s">
        <v>162</v>
      </c>
      <c r="AS21" s="557"/>
      <c r="AT21" s="558"/>
      <c r="AU21" s="558"/>
      <c r="AV21" s="558"/>
      <c r="AW21" s="558"/>
      <c r="AX21" s="558"/>
      <c r="AY21" s="558"/>
      <c r="AZ21" s="558"/>
      <c r="BA21" s="559"/>
      <c r="BB21" s="245"/>
      <c r="BC21" s="246"/>
      <c r="BD21" s="245"/>
      <c r="BE21" s="246"/>
    </row>
    <row r="22" spans="1:57" ht="24.95" customHeight="1" x14ac:dyDescent="0.3">
      <c r="A22" s="332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4"/>
      <c r="AQ22" s="334"/>
      <c r="AR22" s="334"/>
      <c r="AS22" s="335"/>
      <c r="AT22" s="268"/>
      <c r="AU22" s="268"/>
      <c r="AV22" s="268"/>
      <c r="AW22" s="268"/>
      <c r="AX22" s="268"/>
      <c r="AY22" s="268"/>
      <c r="AZ22" s="268"/>
      <c r="BA22" s="268"/>
      <c r="BB22" s="245"/>
      <c r="BC22" s="246"/>
      <c r="BD22" s="245"/>
      <c r="BE22" s="246"/>
    </row>
    <row r="23" spans="1:57" s="250" customFormat="1" ht="24.95" customHeight="1" x14ac:dyDescent="0.3">
      <c r="A23" s="575" t="s">
        <v>209</v>
      </c>
      <c r="B23" s="575"/>
      <c r="C23" s="575"/>
      <c r="D23" s="575"/>
      <c r="E23" s="575"/>
      <c r="F23" s="575"/>
      <c r="G23" s="575"/>
      <c r="H23" s="575"/>
      <c r="I23" s="575"/>
      <c r="J23" s="576"/>
      <c r="K23" s="576"/>
      <c r="L23" s="576"/>
      <c r="M23" s="576"/>
      <c r="N23" s="576"/>
      <c r="O23" s="576"/>
      <c r="P23" s="576"/>
      <c r="Q23" s="576"/>
      <c r="R23" s="576"/>
      <c r="S23" s="576"/>
      <c r="T23" s="576"/>
      <c r="U23" s="576"/>
      <c r="V23" s="576"/>
      <c r="W23" s="576"/>
      <c r="X23" s="576"/>
      <c r="Y23" s="576"/>
      <c r="Z23" s="576"/>
      <c r="AA23" s="576"/>
      <c r="AB23" s="576"/>
      <c r="AC23" s="576"/>
      <c r="AD23" s="576"/>
      <c r="AE23" s="576"/>
      <c r="AF23" s="576"/>
      <c r="AG23" s="576"/>
      <c r="AH23" s="576"/>
      <c r="AI23" s="576"/>
      <c r="AJ23" s="576"/>
      <c r="AK23" s="576"/>
      <c r="AL23" s="576"/>
      <c r="AM23" s="576"/>
      <c r="AN23" s="576"/>
      <c r="AO23" s="576"/>
      <c r="AP23" s="576"/>
      <c r="AQ23" s="576"/>
      <c r="AR23" s="576"/>
      <c r="AS23" s="576"/>
      <c r="AT23" s="576"/>
      <c r="AU23" s="576"/>
      <c r="AV23" s="264"/>
      <c r="AW23" s="336"/>
      <c r="AX23" s="336"/>
      <c r="AY23" s="336"/>
      <c r="AZ23" s="336"/>
      <c r="BA23" s="336"/>
      <c r="BB23" s="240"/>
      <c r="BC23" s="240"/>
      <c r="BD23" s="240"/>
      <c r="BE23" s="240"/>
    </row>
    <row r="24" spans="1:57" s="250" customFormat="1" ht="24.95" customHeight="1" x14ac:dyDescent="0.3">
      <c r="A24" s="263"/>
      <c r="B24" s="263"/>
      <c r="C24" s="263"/>
      <c r="D24" s="263"/>
      <c r="E24" s="263"/>
      <c r="F24" s="263"/>
      <c r="G24" s="263"/>
      <c r="H24" s="263"/>
      <c r="I24" s="263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48"/>
      <c r="AW24" s="249"/>
      <c r="AX24" s="249"/>
      <c r="AY24" s="249"/>
      <c r="AZ24" s="249"/>
      <c r="BA24" s="249"/>
      <c r="BB24" s="240"/>
      <c r="BC24" s="240"/>
      <c r="BD24" s="240"/>
      <c r="BE24" s="240"/>
    </row>
    <row r="25" spans="1:57" s="250" customFormat="1" ht="18.75" x14ac:dyDescent="0.3">
      <c r="A25" s="247"/>
      <c r="B25" s="247"/>
      <c r="C25" s="247"/>
      <c r="D25" s="247"/>
      <c r="E25" s="247"/>
      <c r="F25" s="247"/>
      <c r="G25" s="247"/>
      <c r="H25" s="247"/>
      <c r="I25" s="247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9"/>
      <c r="AX25" s="249"/>
      <c r="AY25" s="249"/>
      <c r="AZ25" s="249"/>
      <c r="BA25" s="249"/>
      <c r="BB25" s="240"/>
      <c r="BC25" s="240"/>
      <c r="BD25" s="240"/>
      <c r="BE25" s="240"/>
    </row>
    <row r="26" spans="1:57" ht="31.5" customHeight="1" x14ac:dyDescent="0.3">
      <c r="A26" s="577" t="s">
        <v>143</v>
      </c>
      <c r="B26" s="577"/>
      <c r="C26" s="577"/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  <c r="W26" s="577"/>
      <c r="X26" s="577"/>
      <c r="Y26" s="577"/>
      <c r="Z26" s="251"/>
      <c r="AA26" s="577" t="s">
        <v>144</v>
      </c>
      <c r="AB26" s="577"/>
      <c r="AC26" s="577"/>
      <c r="AD26" s="577"/>
      <c r="AE26" s="577"/>
      <c r="AF26" s="577"/>
      <c r="AG26" s="577"/>
      <c r="AH26" s="577"/>
      <c r="AI26" s="577"/>
      <c r="AJ26" s="577"/>
      <c r="AK26" s="577"/>
      <c r="AL26" s="577"/>
      <c r="AM26" s="577"/>
      <c r="AN26" s="577"/>
      <c r="AO26" s="252"/>
      <c r="AP26" s="577" t="s">
        <v>210</v>
      </c>
      <c r="AQ26" s="577"/>
      <c r="AR26" s="577"/>
      <c r="AS26" s="577"/>
      <c r="AT26" s="577"/>
      <c r="AU26" s="577"/>
      <c r="AV26" s="577"/>
      <c r="AW26" s="577"/>
      <c r="AX26" s="577"/>
      <c r="AY26" s="577"/>
      <c r="AZ26" s="577"/>
      <c r="BA26" s="577"/>
    </row>
    <row r="27" spans="1:57" ht="39.950000000000003" customHeight="1" x14ac:dyDescent="0.25">
      <c r="A27" s="574" t="s">
        <v>124</v>
      </c>
      <c r="B27" s="562"/>
      <c r="C27" s="633" t="s">
        <v>145</v>
      </c>
      <c r="D27" s="561"/>
      <c r="E27" s="561"/>
      <c r="F27" s="562"/>
      <c r="G27" s="533" t="s">
        <v>164</v>
      </c>
      <c r="H27" s="561"/>
      <c r="I27" s="562"/>
      <c r="J27" s="533" t="s">
        <v>146</v>
      </c>
      <c r="K27" s="561"/>
      <c r="L27" s="561"/>
      <c r="M27" s="561"/>
      <c r="N27" s="562"/>
      <c r="O27" s="533" t="s">
        <v>147</v>
      </c>
      <c r="P27" s="561"/>
      <c r="Q27" s="562"/>
      <c r="R27" s="533" t="s">
        <v>169</v>
      </c>
      <c r="S27" s="534"/>
      <c r="T27" s="533" t="s">
        <v>148</v>
      </c>
      <c r="U27" s="561"/>
      <c r="V27" s="561"/>
      <c r="W27" s="562"/>
      <c r="X27" s="533" t="s">
        <v>149</v>
      </c>
      <c r="Y27" s="562"/>
      <c r="Z27" s="265"/>
      <c r="AA27" s="579" t="s">
        <v>150</v>
      </c>
      <c r="AB27" s="579"/>
      <c r="AC27" s="579"/>
      <c r="AD27" s="579"/>
      <c r="AE27" s="579"/>
      <c r="AF27" s="579"/>
      <c r="AG27" s="579"/>
      <c r="AH27" s="629" t="s">
        <v>151</v>
      </c>
      <c r="AI27" s="629"/>
      <c r="AJ27" s="629"/>
      <c r="AK27" s="630" t="s">
        <v>152</v>
      </c>
      <c r="AL27" s="630"/>
      <c r="AM27" s="630"/>
      <c r="AN27" s="630"/>
      <c r="AO27" s="266"/>
      <c r="AP27" s="560" t="s">
        <v>170</v>
      </c>
      <c r="AQ27" s="560"/>
      <c r="AR27" s="560"/>
      <c r="AS27" s="632" t="s">
        <v>171</v>
      </c>
      <c r="AT27" s="615"/>
      <c r="AU27" s="615"/>
      <c r="AV27" s="615"/>
      <c r="AW27" s="615"/>
      <c r="AX27" s="615"/>
      <c r="AY27" s="629" t="s">
        <v>151</v>
      </c>
      <c r="AZ27" s="629"/>
      <c r="BA27" s="629"/>
    </row>
    <row r="28" spans="1:57" ht="39.950000000000003" customHeight="1" x14ac:dyDescent="0.25">
      <c r="A28" s="563"/>
      <c r="B28" s="565"/>
      <c r="C28" s="563"/>
      <c r="D28" s="564"/>
      <c r="E28" s="564"/>
      <c r="F28" s="565"/>
      <c r="G28" s="563"/>
      <c r="H28" s="564"/>
      <c r="I28" s="565"/>
      <c r="J28" s="563"/>
      <c r="K28" s="564"/>
      <c r="L28" s="564"/>
      <c r="M28" s="564"/>
      <c r="N28" s="565"/>
      <c r="O28" s="563"/>
      <c r="P28" s="564"/>
      <c r="Q28" s="565"/>
      <c r="R28" s="535"/>
      <c r="S28" s="536"/>
      <c r="T28" s="563"/>
      <c r="U28" s="564"/>
      <c r="V28" s="564"/>
      <c r="W28" s="565"/>
      <c r="X28" s="563"/>
      <c r="Y28" s="565"/>
      <c r="Z28" s="265"/>
      <c r="AA28" s="579"/>
      <c r="AB28" s="579"/>
      <c r="AC28" s="579"/>
      <c r="AD28" s="579"/>
      <c r="AE28" s="579"/>
      <c r="AF28" s="579"/>
      <c r="AG28" s="579"/>
      <c r="AH28" s="629"/>
      <c r="AI28" s="629"/>
      <c r="AJ28" s="629"/>
      <c r="AK28" s="630"/>
      <c r="AL28" s="630"/>
      <c r="AM28" s="630"/>
      <c r="AN28" s="630"/>
      <c r="AO28" s="266"/>
      <c r="AP28" s="560"/>
      <c r="AQ28" s="560"/>
      <c r="AR28" s="560"/>
      <c r="AS28" s="615"/>
      <c r="AT28" s="615"/>
      <c r="AU28" s="615"/>
      <c r="AV28" s="615"/>
      <c r="AW28" s="615"/>
      <c r="AX28" s="615"/>
      <c r="AY28" s="629"/>
      <c r="AZ28" s="629"/>
      <c r="BA28" s="629"/>
    </row>
    <row r="29" spans="1:57" ht="39.950000000000003" customHeight="1" x14ac:dyDescent="0.25">
      <c r="A29" s="566"/>
      <c r="B29" s="568"/>
      <c r="C29" s="566"/>
      <c r="D29" s="567"/>
      <c r="E29" s="567"/>
      <c r="F29" s="568"/>
      <c r="G29" s="566"/>
      <c r="H29" s="567"/>
      <c r="I29" s="568"/>
      <c r="J29" s="566"/>
      <c r="K29" s="567"/>
      <c r="L29" s="567"/>
      <c r="M29" s="567"/>
      <c r="N29" s="568"/>
      <c r="O29" s="566"/>
      <c r="P29" s="567"/>
      <c r="Q29" s="568"/>
      <c r="R29" s="537"/>
      <c r="S29" s="538"/>
      <c r="T29" s="566"/>
      <c r="U29" s="567"/>
      <c r="V29" s="567"/>
      <c r="W29" s="568"/>
      <c r="X29" s="566"/>
      <c r="Y29" s="568"/>
      <c r="Z29" s="265"/>
      <c r="AA29" s="579"/>
      <c r="AB29" s="579"/>
      <c r="AC29" s="579"/>
      <c r="AD29" s="579"/>
      <c r="AE29" s="579"/>
      <c r="AF29" s="579"/>
      <c r="AG29" s="579"/>
      <c r="AH29" s="629"/>
      <c r="AI29" s="629"/>
      <c r="AJ29" s="629"/>
      <c r="AK29" s="630"/>
      <c r="AL29" s="630"/>
      <c r="AM29" s="630"/>
      <c r="AN29" s="630"/>
      <c r="AO29" s="266"/>
      <c r="AP29" s="560"/>
      <c r="AQ29" s="560"/>
      <c r="AR29" s="560"/>
      <c r="AS29" s="615"/>
      <c r="AT29" s="615"/>
      <c r="AU29" s="615"/>
      <c r="AV29" s="615"/>
      <c r="AW29" s="615"/>
      <c r="AX29" s="615"/>
      <c r="AY29" s="629"/>
      <c r="AZ29" s="629"/>
      <c r="BA29" s="629"/>
    </row>
    <row r="30" spans="1:57" ht="39.950000000000003" customHeight="1" x14ac:dyDescent="0.25">
      <c r="A30" s="631">
        <v>1</v>
      </c>
      <c r="B30" s="541"/>
      <c r="C30" s="539">
        <v>33</v>
      </c>
      <c r="D30" s="540"/>
      <c r="E30" s="540"/>
      <c r="F30" s="541"/>
      <c r="G30" s="539">
        <v>5</v>
      </c>
      <c r="H30" s="540"/>
      <c r="I30" s="541"/>
      <c r="J30" s="539">
        <v>3</v>
      </c>
      <c r="K30" s="540"/>
      <c r="L30" s="540"/>
      <c r="M30" s="540"/>
      <c r="N30" s="541"/>
      <c r="O30" s="539"/>
      <c r="P30" s="540"/>
      <c r="Q30" s="541"/>
      <c r="R30" s="619"/>
      <c r="S30" s="620"/>
      <c r="T30" s="539">
        <v>11</v>
      </c>
      <c r="U30" s="540"/>
      <c r="V30" s="540"/>
      <c r="W30" s="541"/>
      <c r="X30" s="539">
        <f>C30+G30+J30+O30+R30+T30</f>
        <v>52</v>
      </c>
      <c r="Y30" s="580"/>
      <c r="Z30" s="265"/>
      <c r="AA30" s="581" t="s">
        <v>70</v>
      </c>
      <c r="AB30" s="582"/>
      <c r="AC30" s="582"/>
      <c r="AD30" s="582"/>
      <c r="AE30" s="582"/>
      <c r="AF30" s="582"/>
      <c r="AG30" s="582"/>
      <c r="AH30" s="578" t="s">
        <v>23</v>
      </c>
      <c r="AI30" s="587"/>
      <c r="AJ30" s="587"/>
      <c r="AK30" s="578">
        <v>3</v>
      </c>
      <c r="AL30" s="578"/>
      <c r="AM30" s="578"/>
      <c r="AN30" s="578"/>
      <c r="AO30" s="266"/>
      <c r="AP30" s="560"/>
      <c r="AQ30" s="560"/>
      <c r="AR30" s="560"/>
      <c r="AS30" s="615"/>
      <c r="AT30" s="615"/>
      <c r="AU30" s="615"/>
      <c r="AV30" s="615"/>
      <c r="AW30" s="615"/>
      <c r="AX30" s="615"/>
      <c r="AY30" s="629"/>
      <c r="AZ30" s="629"/>
      <c r="BA30" s="629"/>
    </row>
    <row r="31" spans="1:57" ht="39.950000000000003" customHeight="1" x14ac:dyDescent="0.25">
      <c r="A31" s="617">
        <v>2</v>
      </c>
      <c r="B31" s="595"/>
      <c r="C31" s="539">
        <v>33</v>
      </c>
      <c r="D31" s="540"/>
      <c r="E31" s="540"/>
      <c r="F31" s="541"/>
      <c r="G31" s="539">
        <v>5</v>
      </c>
      <c r="H31" s="540"/>
      <c r="I31" s="541"/>
      <c r="J31" s="593">
        <v>3</v>
      </c>
      <c r="K31" s="594"/>
      <c r="L31" s="594"/>
      <c r="M31" s="594"/>
      <c r="N31" s="595"/>
      <c r="O31" s="593"/>
      <c r="P31" s="594"/>
      <c r="Q31" s="595"/>
      <c r="R31" s="619"/>
      <c r="S31" s="620"/>
      <c r="T31" s="593">
        <v>11</v>
      </c>
      <c r="U31" s="594"/>
      <c r="V31" s="594"/>
      <c r="W31" s="595"/>
      <c r="X31" s="539">
        <f>C31+G31+J31+O31+R31+T31</f>
        <v>52</v>
      </c>
      <c r="Y31" s="580"/>
      <c r="Z31" s="265"/>
      <c r="AA31" s="581" t="s">
        <v>74</v>
      </c>
      <c r="AB31" s="581"/>
      <c r="AC31" s="581"/>
      <c r="AD31" s="581"/>
      <c r="AE31" s="581"/>
      <c r="AF31" s="581"/>
      <c r="AG31" s="581"/>
      <c r="AH31" s="578" t="s">
        <v>25</v>
      </c>
      <c r="AI31" s="578"/>
      <c r="AJ31" s="578"/>
      <c r="AK31" s="578">
        <v>3</v>
      </c>
      <c r="AL31" s="578"/>
      <c r="AM31" s="578"/>
      <c r="AN31" s="578"/>
      <c r="AO31" s="266"/>
      <c r="AP31" s="578">
        <v>1</v>
      </c>
      <c r="AQ31" s="578"/>
      <c r="AR31" s="578"/>
      <c r="AS31" s="586" t="s">
        <v>163</v>
      </c>
      <c r="AT31" s="587"/>
      <c r="AU31" s="587"/>
      <c r="AV31" s="587"/>
      <c r="AW31" s="587"/>
      <c r="AX31" s="587"/>
      <c r="AY31" s="586" t="s">
        <v>29</v>
      </c>
      <c r="AZ31" s="586"/>
      <c r="BA31" s="586"/>
    </row>
    <row r="32" spans="1:57" ht="39.950000000000003" customHeight="1" x14ac:dyDescent="0.25">
      <c r="A32" s="617">
        <v>3</v>
      </c>
      <c r="B32" s="595"/>
      <c r="C32" s="539">
        <v>33</v>
      </c>
      <c r="D32" s="540"/>
      <c r="E32" s="540"/>
      <c r="F32" s="541"/>
      <c r="G32" s="593">
        <v>5</v>
      </c>
      <c r="H32" s="594"/>
      <c r="I32" s="595"/>
      <c r="J32" s="593">
        <v>3</v>
      </c>
      <c r="K32" s="594"/>
      <c r="L32" s="594"/>
      <c r="M32" s="594"/>
      <c r="N32" s="595"/>
      <c r="O32" s="593"/>
      <c r="P32" s="594"/>
      <c r="Q32" s="595"/>
      <c r="R32" s="619"/>
      <c r="S32" s="620"/>
      <c r="T32" s="593">
        <v>11</v>
      </c>
      <c r="U32" s="594"/>
      <c r="V32" s="594"/>
      <c r="W32" s="595"/>
      <c r="X32" s="539">
        <f>C32+G32+J32+O32+R32+T32</f>
        <v>52</v>
      </c>
      <c r="Y32" s="580"/>
      <c r="Z32" s="265"/>
      <c r="AA32" s="582" t="s">
        <v>72</v>
      </c>
      <c r="AB32" s="582"/>
      <c r="AC32" s="582"/>
      <c r="AD32" s="582"/>
      <c r="AE32" s="582"/>
      <c r="AF32" s="582"/>
      <c r="AG32" s="582"/>
      <c r="AH32" s="578" t="s">
        <v>27</v>
      </c>
      <c r="AI32" s="578"/>
      <c r="AJ32" s="578"/>
      <c r="AK32" s="578">
        <v>3</v>
      </c>
      <c r="AL32" s="578"/>
      <c r="AM32" s="578"/>
      <c r="AN32" s="578"/>
      <c r="AO32" s="266"/>
      <c r="AP32" s="578"/>
      <c r="AQ32" s="578"/>
      <c r="AR32" s="578"/>
      <c r="AS32" s="587"/>
      <c r="AT32" s="587"/>
      <c r="AU32" s="587"/>
      <c r="AV32" s="587"/>
      <c r="AW32" s="587"/>
      <c r="AX32" s="587"/>
      <c r="AY32" s="588"/>
      <c r="AZ32" s="588"/>
      <c r="BA32" s="588"/>
    </row>
    <row r="33" spans="1:57" ht="39.950000000000003" customHeight="1" x14ac:dyDescent="0.3">
      <c r="A33" s="617">
        <v>4</v>
      </c>
      <c r="B33" s="618"/>
      <c r="C33" s="614" t="s">
        <v>167</v>
      </c>
      <c r="D33" s="615"/>
      <c r="E33" s="615"/>
      <c r="F33" s="615"/>
      <c r="G33" s="578">
        <v>5</v>
      </c>
      <c r="H33" s="587"/>
      <c r="I33" s="587"/>
      <c r="J33" s="578" t="s">
        <v>271</v>
      </c>
      <c r="K33" s="587"/>
      <c r="L33" s="587"/>
      <c r="M33" s="587"/>
      <c r="N33" s="587"/>
      <c r="O33" s="578"/>
      <c r="P33" s="587"/>
      <c r="Q33" s="587"/>
      <c r="R33" s="586">
        <v>2</v>
      </c>
      <c r="S33" s="578"/>
      <c r="T33" s="608">
        <v>1</v>
      </c>
      <c r="U33" s="587"/>
      <c r="V33" s="587"/>
      <c r="W33" s="587"/>
      <c r="X33" s="608">
        <v>43</v>
      </c>
      <c r="Y33" s="587"/>
      <c r="Z33" s="265"/>
      <c r="AA33" s="582" t="s">
        <v>76</v>
      </c>
      <c r="AB33" s="582"/>
      <c r="AC33" s="582"/>
      <c r="AD33" s="582"/>
      <c r="AE33" s="582"/>
      <c r="AF33" s="582"/>
      <c r="AG33" s="582"/>
      <c r="AH33" s="578" t="s">
        <v>29</v>
      </c>
      <c r="AI33" s="578"/>
      <c r="AJ33" s="578"/>
      <c r="AK33" s="578" t="s">
        <v>271</v>
      </c>
      <c r="AL33" s="578"/>
      <c r="AM33" s="578"/>
      <c r="AN33" s="578"/>
      <c r="AO33" s="267"/>
      <c r="AP33" s="268"/>
      <c r="AQ33" s="268"/>
      <c r="AR33" s="268"/>
      <c r="AS33" s="268"/>
      <c r="AT33" s="268"/>
      <c r="AU33" s="268"/>
      <c r="AV33" s="268"/>
      <c r="AW33" s="268"/>
      <c r="AX33" s="268"/>
      <c r="AY33" s="269"/>
      <c r="AZ33" s="269"/>
      <c r="BA33" s="269"/>
    </row>
    <row r="34" spans="1:57" ht="39.950000000000003" customHeight="1" x14ac:dyDescent="0.3">
      <c r="A34" s="612" t="s">
        <v>153</v>
      </c>
      <c r="B34" s="613"/>
      <c r="C34" s="614" t="s">
        <v>166</v>
      </c>
      <c r="D34" s="615"/>
      <c r="E34" s="615"/>
      <c r="F34" s="615"/>
      <c r="G34" s="578">
        <f>SUM(G30:I33)</f>
        <v>20</v>
      </c>
      <c r="H34" s="587"/>
      <c r="I34" s="587"/>
      <c r="J34" s="616" t="s">
        <v>272</v>
      </c>
      <c r="K34" s="587"/>
      <c r="L34" s="587"/>
      <c r="M34" s="587"/>
      <c r="N34" s="587"/>
      <c r="O34" s="578"/>
      <c r="P34" s="587"/>
      <c r="Q34" s="587"/>
      <c r="R34" s="586">
        <v>2</v>
      </c>
      <c r="S34" s="582"/>
      <c r="T34" s="578">
        <f>SUM(T30:W33)</f>
        <v>34</v>
      </c>
      <c r="U34" s="587"/>
      <c r="V34" s="587"/>
      <c r="W34" s="587"/>
      <c r="X34" s="608">
        <f>SUM(X30:Y33)</f>
        <v>199</v>
      </c>
      <c r="Y34" s="587"/>
      <c r="Z34" s="265"/>
      <c r="AA34" s="609"/>
      <c r="AB34" s="609"/>
      <c r="AC34" s="609"/>
      <c r="AD34" s="609"/>
      <c r="AE34" s="609"/>
      <c r="AF34" s="609"/>
      <c r="AG34" s="609"/>
      <c r="AH34" s="600"/>
      <c r="AI34" s="600"/>
      <c r="AJ34" s="600"/>
      <c r="AK34" s="600"/>
      <c r="AL34" s="600"/>
      <c r="AM34" s="600"/>
      <c r="AN34" s="600"/>
      <c r="AO34" s="267"/>
      <c r="AP34" s="268"/>
      <c r="AQ34" s="268"/>
      <c r="AR34" s="268"/>
      <c r="AS34" s="268"/>
      <c r="AT34" s="268"/>
      <c r="AU34" s="268"/>
      <c r="AV34" s="268"/>
      <c r="AW34" s="268"/>
      <c r="AX34" s="268"/>
      <c r="AY34" s="269"/>
      <c r="AZ34" s="269"/>
      <c r="BA34" s="269"/>
    </row>
    <row r="35" spans="1:57" ht="33" customHeight="1" x14ac:dyDescent="0.25">
      <c r="A35" s="610" t="s">
        <v>273</v>
      </c>
      <c r="B35" s="611"/>
      <c r="C35" s="611"/>
      <c r="D35" s="611"/>
      <c r="E35" s="611"/>
      <c r="F35" s="611"/>
      <c r="G35" s="611"/>
      <c r="H35" s="611"/>
      <c r="I35" s="611"/>
      <c r="J35" s="611"/>
      <c r="K35" s="611"/>
      <c r="L35" s="611"/>
      <c r="M35" s="611"/>
      <c r="N35" s="611"/>
      <c r="O35" s="600"/>
      <c r="P35" s="601"/>
      <c r="Q35" s="601"/>
      <c r="R35" s="602"/>
      <c r="S35" s="600"/>
      <c r="T35" s="600"/>
      <c r="U35" s="601"/>
      <c r="V35" s="601"/>
      <c r="W35" s="601"/>
      <c r="X35" s="604"/>
      <c r="Y35" s="605"/>
      <c r="Z35" s="265"/>
      <c r="AA35" s="606"/>
      <c r="AB35" s="607"/>
      <c r="AC35" s="607"/>
      <c r="AD35" s="607"/>
      <c r="AE35" s="607"/>
      <c r="AF35" s="607"/>
      <c r="AG35" s="607"/>
      <c r="AH35" s="600"/>
      <c r="AI35" s="600"/>
      <c r="AJ35" s="600"/>
      <c r="AK35" s="600"/>
      <c r="AL35" s="601"/>
      <c r="AM35" s="601"/>
      <c r="AN35" s="601"/>
      <c r="AO35" s="270"/>
      <c r="AP35" s="603"/>
      <c r="AQ35" s="603"/>
      <c r="AR35" s="603"/>
      <c r="AS35" s="602"/>
      <c r="AT35" s="601"/>
      <c r="AU35" s="601"/>
      <c r="AV35" s="601"/>
      <c r="AW35" s="601"/>
      <c r="AX35" s="601"/>
      <c r="AY35" s="602"/>
      <c r="AZ35" s="602"/>
      <c r="BA35" s="602"/>
    </row>
    <row r="36" spans="1:57" s="250" customFormat="1" ht="18.75" x14ac:dyDescent="0.3">
      <c r="A36" s="247"/>
      <c r="B36" s="247"/>
      <c r="C36" s="247"/>
      <c r="D36" s="247"/>
      <c r="E36" s="247"/>
      <c r="F36" s="247"/>
      <c r="G36" s="247"/>
      <c r="H36" s="247"/>
      <c r="I36" s="247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9"/>
      <c r="AX36" s="249"/>
      <c r="AY36" s="249"/>
      <c r="AZ36" s="249"/>
      <c r="BA36" s="249"/>
      <c r="BB36" s="240"/>
      <c r="BC36" s="240"/>
      <c r="BD36" s="240"/>
      <c r="BE36" s="240"/>
    </row>
  </sheetData>
  <sheetProtection selectLockedCells="1" selectUnlockedCells="1"/>
  <mergeCells count="121">
    <mergeCell ref="O30:Q30"/>
    <mergeCell ref="BB16:BE16"/>
    <mergeCell ref="AP26:BA26"/>
    <mergeCell ref="AB16:AE16"/>
    <mergeCell ref="AF16:AI16"/>
    <mergeCell ref="AJ16:AN16"/>
    <mergeCell ref="AO16:AR16"/>
    <mergeCell ref="AS16:AW16"/>
    <mergeCell ref="AX16:BA16"/>
    <mergeCell ref="T27:W29"/>
    <mergeCell ref="A26:Y26"/>
    <mergeCell ref="AH27:AJ29"/>
    <mergeCell ref="AK27:AN29"/>
    <mergeCell ref="AY27:BA30"/>
    <mergeCell ref="A30:B30"/>
    <mergeCell ref="C30:F30"/>
    <mergeCell ref="G30:I30"/>
    <mergeCell ref="J30:N30"/>
    <mergeCell ref="AS27:AX30"/>
    <mergeCell ref="AH30:AJ30"/>
    <mergeCell ref="C27:F29"/>
    <mergeCell ref="G27:I29"/>
    <mergeCell ref="J27:N29"/>
    <mergeCell ref="R30:S30"/>
    <mergeCell ref="A31:B31"/>
    <mergeCell ref="C31:F31"/>
    <mergeCell ref="G31:I31"/>
    <mergeCell ref="J31:N31"/>
    <mergeCell ref="A32:B32"/>
    <mergeCell ref="C32:F32"/>
    <mergeCell ref="G32:I32"/>
    <mergeCell ref="J32:N32"/>
    <mergeCell ref="AA31:AG31"/>
    <mergeCell ref="AA32:AG32"/>
    <mergeCell ref="R31:S31"/>
    <mergeCell ref="O32:Q32"/>
    <mergeCell ref="O31:Q31"/>
    <mergeCell ref="R32:S32"/>
    <mergeCell ref="R33:S33"/>
    <mergeCell ref="R34:S34"/>
    <mergeCell ref="T34:W34"/>
    <mergeCell ref="A34:B34"/>
    <mergeCell ref="C34:F34"/>
    <mergeCell ref="G34:I34"/>
    <mergeCell ref="J34:N34"/>
    <mergeCell ref="T33:W33"/>
    <mergeCell ref="O34:Q34"/>
    <mergeCell ref="A33:B33"/>
    <mergeCell ref="C33:F33"/>
    <mergeCell ref="P5:AM5"/>
    <mergeCell ref="A6:O6"/>
    <mergeCell ref="AH35:AJ35"/>
    <mergeCell ref="AK35:AN35"/>
    <mergeCell ref="AH34:AJ34"/>
    <mergeCell ref="AK34:AN34"/>
    <mergeCell ref="AK33:AN33"/>
    <mergeCell ref="AS35:AX35"/>
    <mergeCell ref="AY35:BA35"/>
    <mergeCell ref="AP35:AR35"/>
    <mergeCell ref="X35:Y35"/>
    <mergeCell ref="AA35:AG35"/>
    <mergeCell ref="X34:Y34"/>
    <mergeCell ref="AA34:AG34"/>
    <mergeCell ref="X33:Y33"/>
    <mergeCell ref="AA33:AG33"/>
    <mergeCell ref="AH33:AJ33"/>
    <mergeCell ref="A35:N35"/>
    <mergeCell ref="O35:Q35"/>
    <mergeCell ref="R35:S35"/>
    <mergeCell ref="T35:W35"/>
    <mergeCell ref="G33:I33"/>
    <mergeCell ref="J33:N33"/>
    <mergeCell ref="O33:Q33"/>
    <mergeCell ref="X30:Y30"/>
    <mergeCell ref="AA30:AG30"/>
    <mergeCell ref="AK32:AN32"/>
    <mergeCell ref="AH31:AJ31"/>
    <mergeCell ref="AK31:AN31"/>
    <mergeCell ref="AP31:AR32"/>
    <mergeCell ref="AH32:AJ32"/>
    <mergeCell ref="X27:Y29"/>
    <mergeCell ref="A1:O1"/>
    <mergeCell ref="P1:AM1"/>
    <mergeCell ref="A2:O2"/>
    <mergeCell ref="A3:O3"/>
    <mergeCell ref="P3:AM3"/>
    <mergeCell ref="A15:BA15"/>
    <mergeCell ref="AS31:AX32"/>
    <mergeCell ref="AY31:BA32"/>
    <mergeCell ref="P10:AM10"/>
    <mergeCell ref="P11:AM11"/>
    <mergeCell ref="T32:W32"/>
    <mergeCell ref="X32:Y32"/>
    <mergeCell ref="T31:W31"/>
    <mergeCell ref="X31:Y31"/>
    <mergeCell ref="AN3:BA4"/>
    <mergeCell ref="A4:O4"/>
    <mergeCell ref="R27:S29"/>
    <mergeCell ref="T30:W30"/>
    <mergeCell ref="AO6:BA6"/>
    <mergeCell ref="A16:A17"/>
    <mergeCell ref="B16:E16"/>
    <mergeCell ref="F16:I16"/>
    <mergeCell ref="J16:M16"/>
    <mergeCell ref="N16:R16"/>
    <mergeCell ref="S16:W16"/>
    <mergeCell ref="AS21:BA21"/>
    <mergeCell ref="AP27:AR30"/>
    <mergeCell ref="O27:Q29"/>
    <mergeCell ref="P7:AM7"/>
    <mergeCell ref="P8:AM8"/>
    <mergeCell ref="P9:AM9"/>
    <mergeCell ref="AN9:BA9"/>
    <mergeCell ref="A7:O7"/>
    <mergeCell ref="AN7:BA7"/>
    <mergeCell ref="A27:B29"/>
    <mergeCell ref="X16:AA16"/>
    <mergeCell ref="A23:AU23"/>
    <mergeCell ref="AA26:AN26"/>
    <mergeCell ref="AK30:AN30"/>
    <mergeCell ref="AA27:AG29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4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1"/>
  <sheetViews>
    <sheetView tabSelected="1" zoomScale="85" zoomScaleNormal="85" workbookViewId="0">
      <pane ySplit="8" topLeftCell="A9" activePane="bottomLeft" state="frozen"/>
      <selection pane="bottomLeft" activeCell="B12" sqref="B12"/>
    </sheetView>
  </sheetViews>
  <sheetFormatPr defaultRowHeight="15" x14ac:dyDescent="0.25"/>
  <cols>
    <col min="1" max="1" width="8.28515625" customWidth="1"/>
    <col min="2" max="2" width="67.28515625" customWidth="1"/>
    <col min="3" max="6" width="6.28515625" customWidth="1"/>
    <col min="7" max="7" width="6.42578125" customWidth="1"/>
    <col min="8" max="13" width="6.28515625" customWidth="1"/>
    <col min="14" max="25" width="3.7109375" customWidth="1"/>
  </cols>
  <sheetData>
    <row r="1" spans="1:25" ht="19.899999999999999" customHeight="1" thickBot="1" x14ac:dyDescent="0.3">
      <c r="A1" s="805" t="s">
        <v>172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  <c r="T1" s="806"/>
      <c r="U1" s="806"/>
      <c r="V1" s="806"/>
      <c r="W1" s="806"/>
      <c r="X1" s="806"/>
      <c r="Y1" s="807"/>
    </row>
    <row r="2" spans="1:25" ht="15" customHeight="1" x14ac:dyDescent="0.25">
      <c r="A2" s="808" t="s">
        <v>0</v>
      </c>
      <c r="B2" s="811" t="s">
        <v>1</v>
      </c>
      <c r="C2" s="814" t="s">
        <v>2</v>
      </c>
      <c r="D2" s="815"/>
      <c r="E2" s="815"/>
      <c r="F2" s="816"/>
      <c r="G2" s="817" t="s">
        <v>3</v>
      </c>
      <c r="H2" s="814" t="s">
        <v>4</v>
      </c>
      <c r="I2" s="815"/>
      <c r="J2" s="815"/>
      <c r="K2" s="815"/>
      <c r="L2" s="815"/>
      <c r="M2" s="816"/>
      <c r="N2" s="820" t="s">
        <v>5</v>
      </c>
      <c r="O2" s="821"/>
      <c r="P2" s="821"/>
      <c r="Q2" s="821"/>
      <c r="R2" s="821"/>
      <c r="S2" s="821"/>
      <c r="T2" s="821"/>
      <c r="U2" s="821"/>
      <c r="V2" s="821"/>
      <c r="W2" s="821"/>
      <c r="X2" s="821"/>
      <c r="Y2" s="822"/>
    </row>
    <row r="3" spans="1:25" ht="15" customHeight="1" thickBot="1" x14ac:dyDescent="0.3">
      <c r="A3" s="809"/>
      <c r="B3" s="812"/>
      <c r="C3" s="795" t="s">
        <v>6</v>
      </c>
      <c r="D3" s="826" t="s">
        <v>7</v>
      </c>
      <c r="E3" s="829" t="s">
        <v>8</v>
      </c>
      <c r="F3" s="830"/>
      <c r="G3" s="818"/>
      <c r="H3" s="795" t="s">
        <v>9</v>
      </c>
      <c r="I3" s="777" t="s">
        <v>10</v>
      </c>
      <c r="J3" s="778"/>
      <c r="K3" s="778"/>
      <c r="L3" s="779"/>
      <c r="M3" s="831" t="s">
        <v>11</v>
      </c>
      <c r="N3" s="823"/>
      <c r="O3" s="824"/>
      <c r="P3" s="824"/>
      <c r="Q3" s="824"/>
      <c r="R3" s="824"/>
      <c r="S3" s="824"/>
      <c r="T3" s="824"/>
      <c r="U3" s="824"/>
      <c r="V3" s="824"/>
      <c r="W3" s="824"/>
      <c r="X3" s="824"/>
      <c r="Y3" s="825"/>
    </row>
    <row r="4" spans="1:25" ht="15" customHeight="1" thickBot="1" x14ac:dyDescent="0.3">
      <c r="A4" s="809"/>
      <c r="B4" s="812"/>
      <c r="C4" s="796"/>
      <c r="D4" s="827"/>
      <c r="E4" s="826" t="s">
        <v>12</v>
      </c>
      <c r="F4" s="834" t="s">
        <v>13</v>
      </c>
      <c r="G4" s="818"/>
      <c r="H4" s="796"/>
      <c r="I4" s="826" t="s">
        <v>14</v>
      </c>
      <c r="J4" s="826" t="s">
        <v>15</v>
      </c>
      <c r="K4" s="826" t="s">
        <v>16</v>
      </c>
      <c r="L4" s="826" t="s">
        <v>17</v>
      </c>
      <c r="M4" s="832"/>
      <c r="N4" s="780" t="s">
        <v>18</v>
      </c>
      <c r="O4" s="781"/>
      <c r="P4" s="782"/>
      <c r="Q4" s="780" t="s">
        <v>19</v>
      </c>
      <c r="R4" s="781"/>
      <c r="S4" s="782"/>
      <c r="T4" s="780" t="s">
        <v>20</v>
      </c>
      <c r="U4" s="781"/>
      <c r="V4" s="782"/>
      <c r="W4" s="780" t="s">
        <v>21</v>
      </c>
      <c r="X4" s="781"/>
      <c r="Y4" s="782"/>
    </row>
    <row r="5" spans="1:25" ht="15" customHeight="1" thickBot="1" x14ac:dyDescent="0.3">
      <c r="A5" s="809"/>
      <c r="B5" s="812"/>
      <c r="C5" s="796"/>
      <c r="D5" s="827"/>
      <c r="E5" s="827"/>
      <c r="F5" s="835"/>
      <c r="G5" s="818"/>
      <c r="H5" s="796"/>
      <c r="I5" s="827"/>
      <c r="J5" s="827"/>
      <c r="K5" s="827"/>
      <c r="L5" s="827"/>
      <c r="M5" s="832"/>
      <c r="N5" s="1">
        <v>1</v>
      </c>
      <c r="O5" s="2" t="s">
        <v>22</v>
      </c>
      <c r="P5" s="3" t="s">
        <v>23</v>
      </c>
      <c r="Q5" s="1">
        <v>3</v>
      </c>
      <c r="R5" s="2" t="s">
        <v>24</v>
      </c>
      <c r="S5" s="4" t="s">
        <v>25</v>
      </c>
      <c r="T5" s="5">
        <v>5</v>
      </c>
      <c r="U5" s="2" t="s">
        <v>26</v>
      </c>
      <c r="V5" s="4" t="s">
        <v>27</v>
      </c>
      <c r="W5" s="1">
        <v>7</v>
      </c>
      <c r="X5" s="2" t="s">
        <v>28</v>
      </c>
      <c r="Y5" s="4" t="s">
        <v>29</v>
      </c>
    </row>
    <row r="6" spans="1:25" ht="15" customHeight="1" thickBot="1" x14ac:dyDescent="0.3">
      <c r="A6" s="809"/>
      <c r="B6" s="812"/>
      <c r="C6" s="796"/>
      <c r="D6" s="827"/>
      <c r="E6" s="827"/>
      <c r="F6" s="835"/>
      <c r="G6" s="818"/>
      <c r="H6" s="796"/>
      <c r="I6" s="827"/>
      <c r="J6" s="827"/>
      <c r="K6" s="827"/>
      <c r="L6" s="827"/>
      <c r="M6" s="832"/>
      <c r="N6" s="780" t="s">
        <v>30</v>
      </c>
      <c r="O6" s="781"/>
      <c r="P6" s="781"/>
      <c r="Q6" s="781"/>
      <c r="R6" s="781"/>
      <c r="S6" s="781"/>
      <c r="T6" s="781"/>
      <c r="U6" s="781"/>
      <c r="V6" s="781"/>
      <c r="W6" s="781"/>
      <c r="X6" s="781"/>
      <c r="Y6" s="782"/>
    </row>
    <row r="7" spans="1:25" ht="15" customHeight="1" thickBot="1" x14ac:dyDescent="0.3">
      <c r="A7" s="810"/>
      <c r="B7" s="813"/>
      <c r="C7" s="797"/>
      <c r="D7" s="828"/>
      <c r="E7" s="828"/>
      <c r="F7" s="836"/>
      <c r="G7" s="819"/>
      <c r="H7" s="797"/>
      <c r="I7" s="828"/>
      <c r="J7" s="828"/>
      <c r="K7" s="828"/>
      <c r="L7" s="828"/>
      <c r="M7" s="833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9</v>
      </c>
      <c r="W7" s="1">
        <v>15</v>
      </c>
      <c r="X7" s="2">
        <v>9</v>
      </c>
      <c r="Y7" s="4">
        <v>8</v>
      </c>
    </row>
    <row r="8" spans="1:25" ht="15" customHeight="1" thickBot="1" x14ac:dyDescent="0.35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6">
        <v>9</v>
      </c>
      <c r="J8" s="7">
        <v>10</v>
      </c>
      <c r="K8" s="6">
        <v>11</v>
      </c>
      <c r="L8" s="7">
        <v>12</v>
      </c>
      <c r="M8" s="6">
        <v>13</v>
      </c>
      <c r="N8" s="7">
        <v>14</v>
      </c>
      <c r="O8" s="6">
        <v>15</v>
      </c>
      <c r="P8" s="7">
        <v>16</v>
      </c>
      <c r="Q8" s="6">
        <v>17</v>
      </c>
      <c r="R8" s="7">
        <v>18</v>
      </c>
      <c r="S8" s="6">
        <v>19</v>
      </c>
      <c r="T8" s="7">
        <v>20</v>
      </c>
      <c r="U8" s="6">
        <v>21</v>
      </c>
      <c r="V8" s="7">
        <v>22</v>
      </c>
      <c r="W8" s="6">
        <v>23</v>
      </c>
      <c r="X8" s="7">
        <v>24</v>
      </c>
      <c r="Y8" s="6">
        <v>25</v>
      </c>
    </row>
    <row r="9" spans="1:25" ht="15" customHeight="1" thickBot="1" x14ac:dyDescent="0.3">
      <c r="A9" s="791" t="s">
        <v>31</v>
      </c>
      <c r="B9" s="792"/>
      <c r="C9" s="793"/>
      <c r="D9" s="793"/>
      <c r="E9" s="793"/>
      <c r="F9" s="793"/>
      <c r="G9" s="793"/>
      <c r="H9" s="793"/>
      <c r="I9" s="793"/>
      <c r="J9" s="793"/>
      <c r="K9" s="793"/>
      <c r="L9" s="793"/>
      <c r="M9" s="793"/>
      <c r="N9" s="792"/>
      <c r="O9" s="792"/>
      <c r="P9" s="792"/>
      <c r="Q9" s="792"/>
      <c r="R9" s="792"/>
      <c r="S9" s="792"/>
      <c r="T9" s="792"/>
      <c r="U9" s="792"/>
      <c r="V9" s="792"/>
      <c r="W9" s="792"/>
      <c r="X9" s="792"/>
      <c r="Y9" s="794"/>
    </row>
    <row r="10" spans="1:25" ht="15" customHeight="1" thickBot="1" x14ac:dyDescent="0.3">
      <c r="A10" s="783" t="s">
        <v>32</v>
      </c>
      <c r="B10" s="784"/>
      <c r="C10" s="784"/>
      <c r="D10" s="784"/>
      <c r="E10" s="784"/>
      <c r="F10" s="784"/>
      <c r="G10" s="784"/>
      <c r="H10" s="784"/>
      <c r="I10" s="784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4"/>
      <c r="W10" s="784"/>
      <c r="X10" s="785"/>
      <c r="Y10" s="786"/>
    </row>
    <row r="11" spans="1:25" ht="15" customHeight="1" thickBot="1" x14ac:dyDescent="0.3">
      <c r="A11" s="8" t="s">
        <v>33</v>
      </c>
      <c r="B11" s="50" t="s">
        <v>38</v>
      </c>
      <c r="C11" s="51">
        <v>1</v>
      </c>
      <c r="D11" s="52"/>
      <c r="E11" s="52"/>
      <c r="F11" s="346"/>
      <c r="G11" s="54">
        <v>5</v>
      </c>
      <c r="H11" s="65">
        <f>G11*30</f>
        <v>150</v>
      </c>
      <c r="I11" s="66">
        <f>SUM(J11+K11+L11)</f>
        <v>60</v>
      </c>
      <c r="J11" s="67">
        <v>45</v>
      </c>
      <c r="K11" s="67"/>
      <c r="L11" s="67">
        <v>15</v>
      </c>
      <c r="M11" s="145">
        <f>H11-I11</f>
        <v>90</v>
      </c>
      <c r="N11" s="179">
        <v>4</v>
      </c>
      <c r="O11" s="57"/>
      <c r="P11" s="58"/>
      <c r="Q11" s="56"/>
      <c r="R11" s="57"/>
      <c r="S11" s="58"/>
      <c r="T11" s="51"/>
      <c r="U11" s="52"/>
      <c r="V11" s="59"/>
      <c r="W11" s="51"/>
      <c r="X11" s="52"/>
      <c r="Y11" s="60"/>
    </row>
    <row r="12" spans="1:25" ht="15" customHeight="1" thickBot="1" x14ac:dyDescent="0.3">
      <c r="A12" s="8" t="s">
        <v>35</v>
      </c>
      <c r="B12" s="454" t="s">
        <v>212</v>
      </c>
      <c r="C12" s="9"/>
      <c r="D12" s="83" t="s">
        <v>23</v>
      </c>
      <c r="E12" s="10"/>
      <c r="F12" s="11"/>
      <c r="G12" s="490">
        <v>5</v>
      </c>
      <c r="H12" s="12">
        <f>G12*30</f>
        <v>150</v>
      </c>
      <c r="I12" s="13">
        <f>SUM(J12+K12+L12)</f>
        <v>66</v>
      </c>
      <c r="J12" s="14"/>
      <c r="K12" s="14"/>
      <c r="L12" s="14">
        <v>66</v>
      </c>
      <c r="M12" s="15">
        <f>H12-I12</f>
        <v>84</v>
      </c>
      <c r="N12" s="16">
        <v>2</v>
      </c>
      <c r="O12" s="17">
        <v>2</v>
      </c>
      <c r="P12" s="18">
        <v>2</v>
      </c>
      <c r="Q12" s="19"/>
      <c r="R12" s="20"/>
      <c r="S12" s="21"/>
      <c r="T12" s="19"/>
      <c r="U12" s="20"/>
      <c r="V12" s="21"/>
      <c r="W12" s="19"/>
      <c r="X12" s="20"/>
      <c r="Y12" s="22"/>
    </row>
    <row r="13" spans="1:25" ht="15" customHeight="1" thickBot="1" x14ac:dyDescent="0.3">
      <c r="A13" s="49" t="s">
        <v>37</v>
      </c>
      <c r="B13" s="74" t="s">
        <v>219</v>
      </c>
      <c r="C13" s="75"/>
      <c r="D13" s="83" t="s">
        <v>22</v>
      </c>
      <c r="E13" s="76"/>
      <c r="F13" s="77"/>
      <c r="G13" s="54">
        <v>3</v>
      </c>
      <c r="H13" s="12">
        <f t="shared" ref="H13" si="0">G13*30</f>
        <v>90</v>
      </c>
      <c r="I13" s="13">
        <f>SUM(J13+K13+L13)</f>
        <v>36</v>
      </c>
      <c r="J13" s="84">
        <v>18</v>
      </c>
      <c r="K13" s="85"/>
      <c r="L13" s="85">
        <v>18</v>
      </c>
      <c r="M13" s="15">
        <f t="shared" ref="M13" si="1">H13-I13</f>
        <v>54</v>
      </c>
      <c r="N13" s="126"/>
      <c r="O13" s="62">
        <v>4</v>
      </c>
      <c r="P13" s="79"/>
      <c r="Q13" s="78"/>
      <c r="R13" s="62"/>
      <c r="S13" s="79"/>
      <c r="T13" s="78"/>
      <c r="U13" s="62"/>
      <c r="V13" s="79"/>
      <c r="W13" s="71"/>
      <c r="X13" s="72"/>
      <c r="Y13" s="73"/>
    </row>
    <row r="14" spans="1:25" ht="15" customHeight="1" thickBot="1" x14ac:dyDescent="0.3">
      <c r="A14" s="124" t="s">
        <v>39</v>
      </c>
      <c r="B14" s="74" t="s">
        <v>218</v>
      </c>
      <c r="C14" s="75"/>
      <c r="D14" s="83" t="s">
        <v>23</v>
      </c>
      <c r="E14" s="76"/>
      <c r="F14" s="77"/>
      <c r="G14" s="138">
        <v>3</v>
      </c>
      <c r="H14" s="94">
        <f>G14*30</f>
        <v>90</v>
      </c>
      <c r="I14" s="13">
        <f t="shared" ref="I14:I17" si="2">SUM(J14+K14+L14)</f>
        <v>36</v>
      </c>
      <c r="J14" s="139">
        <v>18</v>
      </c>
      <c r="K14" s="140"/>
      <c r="L14" s="140">
        <v>18</v>
      </c>
      <c r="M14" s="145">
        <f>H14-I14</f>
        <v>54</v>
      </c>
      <c r="N14" s="467"/>
      <c r="O14" s="72"/>
      <c r="P14" s="87">
        <v>4</v>
      </c>
      <c r="Q14" s="71"/>
      <c r="R14" s="72"/>
      <c r="S14" s="87"/>
      <c r="T14" s="71"/>
      <c r="U14" s="72"/>
      <c r="V14" s="87"/>
      <c r="W14" s="71"/>
      <c r="X14" s="72"/>
      <c r="Y14" s="73"/>
    </row>
    <row r="15" spans="1:25" ht="15" customHeight="1" thickBot="1" x14ac:dyDescent="0.3">
      <c r="A15" s="49" t="s">
        <v>41</v>
      </c>
      <c r="B15" s="50" t="s">
        <v>40</v>
      </c>
      <c r="C15" s="51">
        <v>3</v>
      </c>
      <c r="D15" s="62"/>
      <c r="E15" s="63"/>
      <c r="F15" s="64"/>
      <c r="G15" s="54">
        <v>4</v>
      </c>
      <c r="H15" s="65">
        <f>G15*30</f>
        <v>120</v>
      </c>
      <c r="I15" s="13">
        <f t="shared" si="2"/>
        <v>45</v>
      </c>
      <c r="J15" s="67">
        <v>30</v>
      </c>
      <c r="K15" s="67"/>
      <c r="L15" s="67">
        <v>15</v>
      </c>
      <c r="M15" s="145">
        <f>H15-I15</f>
        <v>75</v>
      </c>
      <c r="N15" s="179"/>
      <c r="O15" s="57"/>
      <c r="P15" s="58"/>
      <c r="Q15" s="51">
        <v>3</v>
      </c>
      <c r="R15" s="52"/>
      <c r="S15" s="59"/>
      <c r="T15" s="69"/>
      <c r="U15" s="52"/>
      <c r="V15" s="59"/>
      <c r="W15" s="51"/>
      <c r="X15" s="52"/>
      <c r="Y15" s="60"/>
    </row>
    <row r="16" spans="1:25" ht="15" customHeight="1" thickBot="1" x14ac:dyDescent="0.3">
      <c r="A16" s="49" t="s">
        <v>42</v>
      </c>
      <c r="B16" s="50" t="s">
        <v>36</v>
      </c>
      <c r="C16" s="51"/>
      <c r="D16" s="52" t="s">
        <v>25</v>
      </c>
      <c r="E16" s="52"/>
      <c r="F16" s="53"/>
      <c r="G16" s="54">
        <v>3</v>
      </c>
      <c r="H16" s="12">
        <f>G16*30</f>
        <v>90</v>
      </c>
      <c r="I16" s="13">
        <f t="shared" si="2"/>
        <v>36</v>
      </c>
      <c r="J16" s="66">
        <v>18</v>
      </c>
      <c r="K16" s="66"/>
      <c r="L16" s="66">
        <v>18</v>
      </c>
      <c r="M16" s="15">
        <f>H16-I16</f>
        <v>54</v>
      </c>
      <c r="N16" s="179"/>
      <c r="O16" s="57"/>
      <c r="P16" s="58"/>
      <c r="Q16" s="56"/>
      <c r="R16" s="57"/>
      <c r="S16" s="58">
        <v>4</v>
      </c>
      <c r="T16" s="51"/>
      <c r="U16" s="52"/>
      <c r="V16" s="59"/>
      <c r="W16" s="51"/>
      <c r="X16" s="52"/>
      <c r="Y16" s="60"/>
    </row>
    <row r="17" spans="1:25" ht="15" customHeight="1" thickBot="1" x14ac:dyDescent="0.3">
      <c r="A17" s="49" t="s">
        <v>43</v>
      </c>
      <c r="B17" s="74" t="s">
        <v>44</v>
      </c>
      <c r="C17" s="81"/>
      <c r="D17" s="83">
        <v>7</v>
      </c>
      <c r="E17" s="76"/>
      <c r="F17" s="77"/>
      <c r="G17" s="54">
        <v>3</v>
      </c>
      <c r="H17" s="347">
        <f t="shared" ref="H17" si="3">G17*30</f>
        <v>90</v>
      </c>
      <c r="I17" s="348">
        <f t="shared" si="2"/>
        <v>30</v>
      </c>
      <c r="J17" s="86">
        <v>15</v>
      </c>
      <c r="K17" s="86">
        <v>15</v>
      </c>
      <c r="L17" s="86"/>
      <c r="M17" s="349">
        <f t="shared" ref="M17" si="4">H17-I17</f>
        <v>60</v>
      </c>
      <c r="N17" s="467"/>
      <c r="O17" s="72"/>
      <c r="P17" s="87"/>
      <c r="Q17" s="71"/>
      <c r="R17" s="72"/>
      <c r="S17" s="88"/>
      <c r="T17" s="71"/>
      <c r="U17" s="72"/>
      <c r="V17" s="87"/>
      <c r="W17" s="71">
        <v>2</v>
      </c>
      <c r="X17" s="72"/>
      <c r="Y17" s="73"/>
    </row>
    <row r="18" spans="1:25" ht="15" customHeight="1" thickBot="1" x14ac:dyDescent="0.3">
      <c r="A18" s="764" t="s">
        <v>45</v>
      </c>
      <c r="B18" s="740"/>
      <c r="C18" s="740"/>
      <c r="D18" s="740"/>
      <c r="E18" s="740"/>
      <c r="F18" s="741"/>
      <c r="G18" s="89">
        <f>SUM(G11+G12+G13+G14+G15+G16+G17)</f>
        <v>26</v>
      </c>
      <c r="H18" s="90">
        <f>SUM(H11+H12+H13+H14+H15+H16+H17)</f>
        <v>780</v>
      </c>
      <c r="I18" s="82">
        <f t="shared" ref="I18:M18" si="5">SUM(I11+I12+I13+I14+I15+I16+I17)</f>
        <v>309</v>
      </c>
      <c r="J18" s="82">
        <f t="shared" si="5"/>
        <v>144</v>
      </c>
      <c r="K18" s="82">
        <f t="shared" si="5"/>
        <v>15</v>
      </c>
      <c r="L18" s="82">
        <f t="shared" si="5"/>
        <v>150</v>
      </c>
      <c r="M18" s="92">
        <f t="shared" si="5"/>
        <v>471</v>
      </c>
      <c r="N18" s="93">
        <f t="shared" ref="N18:Y18" si="6">SUM(N11:N17)</f>
        <v>6</v>
      </c>
      <c r="O18" s="82">
        <f t="shared" si="6"/>
        <v>6</v>
      </c>
      <c r="P18" s="91">
        <f t="shared" si="6"/>
        <v>6</v>
      </c>
      <c r="Q18" s="90">
        <f t="shared" si="6"/>
        <v>3</v>
      </c>
      <c r="R18" s="82">
        <f t="shared" si="6"/>
        <v>0</v>
      </c>
      <c r="S18" s="92">
        <f t="shared" si="6"/>
        <v>4</v>
      </c>
      <c r="T18" s="93">
        <f t="shared" si="6"/>
        <v>0</v>
      </c>
      <c r="U18" s="82">
        <f t="shared" si="6"/>
        <v>0</v>
      </c>
      <c r="V18" s="91">
        <f t="shared" si="6"/>
        <v>0</v>
      </c>
      <c r="W18" s="90">
        <f t="shared" si="6"/>
        <v>2</v>
      </c>
      <c r="X18" s="82">
        <f t="shared" si="6"/>
        <v>0</v>
      </c>
      <c r="Y18" s="92">
        <f t="shared" si="6"/>
        <v>0</v>
      </c>
    </row>
    <row r="19" spans="1:25" ht="15" customHeight="1" thickBot="1" x14ac:dyDescent="0.3">
      <c r="A19" s="771" t="s">
        <v>46</v>
      </c>
      <c r="B19" s="772"/>
      <c r="C19" s="772"/>
      <c r="D19" s="772"/>
      <c r="E19" s="772"/>
      <c r="F19" s="772"/>
      <c r="G19" s="772"/>
      <c r="H19" s="773"/>
      <c r="I19" s="773"/>
      <c r="J19" s="773"/>
      <c r="K19" s="773"/>
      <c r="L19" s="773"/>
      <c r="M19" s="773"/>
      <c r="N19" s="773"/>
      <c r="O19" s="773"/>
      <c r="P19" s="773"/>
      <c r="Q19" s="773"/>
      <c r="R19" s="773"/>
      <c r="S19" s="773"/>
      <c r="T19" s="773"/>
      <c r="U19" s="773"/>
      <c r="V19" s="773"/>
      <c r="W19" s="773"/>
      <c r="X19" s="774"/>
      <c r="Y19" s="775"/>
    </row>
    <row r="20" spans="1:25" s="231" customFormat="1" ht="15" customHeight="1" thickBot="1" x14ac:dyDescent="0.3">
      <c r="A20" s="49" t="s">
        <v>47</v>
      </c>
      <c r="B20" s="359" t="s">
        <v>48</v>
      </c>
      <c r="C20" s="81"/>
      <c r="D20" s="83">
        <v>1</v>
      </c>
      <c r="E20" s="76"/>
      <c r="F20" s="77"/>
      <c r="G20" s="54">
        <v>3</v>
      </c>
      <c r="H20" s="94">
        <f t="shared" ref="H20" si="7">G20*30</f>
        <v>90</v>
      </c>
      <c r="I20" s="66">
        <f t="shared" ref="I20:I21" si="8">SUM(J20+K20+L20)</f>
        <v>30</v>
      </c>
      <c r="J20" s="84">
        <v>16</v>
      </c>
      <c r="K20" s="85"/>
      <c r="L20" s="85">
        <v>14</v>
      </c>
      <c r="M20" s="68">
        <f t="shared" ref="M20:M53" si="9">H20-I20</f>
        <v>60</v>
      </c>
      <c r="N20" s="75">
        <v>2</v>
      </c>
      <c r="O20" s="83"/>
      <c r="P20" s="95"/>
      <c r="Q20" s="96"/>
      <c r="R20" s="97"/>
      <c r="S20" s="95"/>
      <c r="T20" s="96"/>
      <c r="U20" s="97"/>
      <c r="V20" s="95"/>
      <c r="W20" s="96"/>
      <c r="X20" s="97"/>
      <c r="Y20" s="98"/>
    </row>
    <row r="21" spans="1:25" ht="15" customHeight="1" thickBot="1" x14ac:dyDescent="0.3">
      <c r="A21" s="124" t="s">
        <v>49</v>
      </c>
      <c r="B21" s="127" t="s">
        <v>179</v>
      </c>
      <c r="C21" s="128"/>
      <c r="D21" s="532">
        <v>1</v>
      </c>
      <c r="E21" s="129"/>
      <c r="F21" s="130"/>
      <c r="G21" s="89">
        <v>4</v>
      </c>
      <c r="H21" s="94">
        <f>G21*30</f>
        <v>120</v>
      </c>
      <c r="I21" s="66">
        <f t="shared" si="8"/>
        <v>60</v>
      </c>
      <c r="J21" s="132">
        <v>30</v>
      </c>
      <c r="K21" s="133"/>
      <c r="L21" s="133">
        <v>30</v>
      </c>
      <c r="M21" s="68">
        <f t="shared" si="9"/>
        <v>60</v>
      </c>
      <c r="N21" s="134">
        <v>4</v>
      </c>
      <c r="O21" s="135"/>
      <c r="P21" s="136"/>
      <c r="Q21" s="134"/>
      <c r="R21" s="135"/>
      <c r="S21" s="136"/>
      <c r="T21" s="134"/>
      <c r="U21" s="135"/>
      <c r="V21" s="136"/>
      <c r="W21" s="134"/>
      <c r="X21" s="135"/>
      <c r="Y21" s="137"/>
    </row>
    <row r="22" spans="1:25" s="231" customFormat="1" ht="15" customHeight="1" thickBot="1" x14ac:dyDescent="0.3">
      <c r="A22" s="124" t="s">
        <v>50</v>
      </c>
      <c r="B22" s="74" t="s">
        <v>220</v>
      </c>
      <c r="C22" s="75">
        <v>1</v>
      </c>
      <c r="D22" s="83"/>
      <c r="E22" s="76"/>
      <c r="F22" s="77"/>
      <c r="G22" s="54">
        <v>5</v>
      </c>
      <c r="H22" s="94">
        <f t="shared" ref="H22:H23" si="10">G22*30</f>
        <v>150</v>
      </c>
      <c r="I22" s="348">
        <f>SUM(J22+K22+L22)</f>
        <v>60</v>
      </c>
      <c r="J22" s="84">
        <v>16</v>
      </c>
      <c r="K22" s="85"/>
      <c r="L22" s="85">
        <v>44</v>
      </c>
      <c r="M22" s="68">
        <f>H22-I22</f>
        <v>90</v>
      </c>
      <c r="N22" s="78">
        <v>4</v>
      </c>
      <c r="O22" s="62"/>
      <c r="P22" s="79"/>
      <c r="Q22" s="78"/>
      <c r="R22" s="62"/>
      <c r="S22" s="79"/>
      <c r="T22" s="78"/>
      <c r="U22" s="62"/>
      <c r="V22" s="79"/>
      <c r="W22" s="78"/>
      <c r="X22" s="62"/>
      <c r="Y22" s="80"/>
    </row>
    <row r="23" spans="1:25" s="231" customFormat="1" ht="15" customHeight="1" x14ac:dyDescent="0.25">
      <c r="A23" s="109" t="s">
        <v>51</v>
      </c>
      <c r="B23" s="110" t="s">
        <v>222</v>
      </c>
      <c r="C23" s="9"/>
      <c r="D23" s="10"/>
      <c r="E23" s="10"/>
      <c r="F23" s="111"/>
      <c r="G23" s="102">
        <f>SUM(G24+G25+G26)</f>
        <v>12</v>
      </c>
      <c r="H23" s="232">
        <f t="shared" si="10"/>
        <v>360</v>
      </c>
      <c r="I23" s="13">
        <f t="shared" ref="I23" si="11">SUM(J23+K23+L23)</f>
        <v>180</v>
      </c>
      <c r="J23" s="103">
        <f>SUM(J24+J25+J26)</f>
        <v>24</v>
      </c>
      <c r="K23" s="103"/>
      <c r="L23" s="103">
        <f>SUM(L24+L25+L26)</f>
        <v>156</v>
      </c>
      <c r="M23" s="15">
        <f t="shared" ref="M23" si="12">H23-I23</f>
        <v>180</v>
      </c>
      <c r="N23" s="16"/>
      <c r="O23" s="17"/>
      <c r="P23" s="18"/>
      <c r="Q23" s="19"/>
      <c r="R23" s="20"/>
      <c r="S23" s="21"/>
      <c r="T23" s="104"/>
      <c r="U23" s="105"/>
      <c r="V23" s="106"/>
      <c r="W23" s="104"/>
      <c r="X23" s="105"/>
      <c r="Y23" s="107"/>
    </row>
    <row r="24" spans="1:25" s="231" customFormat="1" ht="15" customHeight="1" x14ac:dyDescent="0.25">
      <c r="A24" s="112" t="s">
        <v>250</v>
      </c>
      <c r="B24" s="113" t="s">
        <v>189</v>
      </c>
      <c r="C24" s="25">
        <v>1</v>
      </c>
      <c r="D24" s="26"/>
      <c r="E24" s="27"/>
      <c r="F24" s="114"/>
      <c r="G24" s="115">
        <v>4</v>
      </c>
      <c r="H24" s="233">
        <f t="shared" ref="H24" si="13">G24*30</f>
        <v>120</v>
      </c>
      <c r="I24" s="29">
        <f t="shared" ref="I24:I38" si="14">SUM(J24+K24+L24)</f>
        <v>60</v>
      </c>
      <c r="J24" s="30">
        <v>8</v>
      </c>
      <c r="K24" s="30"/>
      <c r="L24" s="30">
        <v>52</v>
      </c>
      <c r="M24" s="31">
        <f>H24-I24</f>
        <v>60</v>
      </c>
      <c r="N24" s="32">
        <v>4</v>
      </c>
      <c r="O24" s="33"/>
      <c r="P24" s="34"/>
      <c r="Q24" s="25"/>
      <c r="R24" s="30"/>
      <c r="S24" s="35"/>
      <c r="T24" s="491"/>
      <c r="U24" s="30"/>
      <c r="V24" s="35"/>
      <c r="W24" s="25"/>
      <c r="X24" s="30"/>
      <c r="Y24" s="37"/>
    </row>
    <row r="25" spans="1:25" s="231" customFormat="1" ht="15" customHeight="1" x14ac:dyDescent="0.25">
      <c r="A25" s="112" t="s">
        <v>251</v>
      </c>
      <c r="B25" s="113" t="s">
        <v>190</v>
      </c>
      <c r="C25" s="25">
        <v>3</v>
      </c>
      <c r="D25" s="26"/>
      <c r="E25" s="27"/>
      <c r="F25" s="114"/>
      <c r="G25" s="115">
        <v>4</v>
      </c>
      <c r="H25" s="233">
        <f t="shared" ref="H25:H37" si="15">G25*30</f>
        <v>120</v>
      </c>
      <c r="I25" s="29">
        <f t="shared" si="14"/>
        <v>60</v>
      </c>
      <c r="J25" s="30">
        <v>8</v>
      </c>
      <c r="K25" s="30"/>
      <c r="L25" s="30">
        <v>52</v>
      </c>
      <c r="M25" s="31">
        <f>H25-I25</f>
        <v>60</v>
      </c>
      <c r="N25" s="32"/>
      <c r="O25" s="33"/>
      <c r="P25" s="34"/>
      <c r="Q25" s="25">
        <v>4</v>
      </c>
      <c r="R25" s="30"/>
      <c r="S25" s="35"/>
      <c r="T25" s="36"/>
      <c r="U25" s="30"/>
      <c r="V25" s="35"/>
      <c r="W25" s="25"/>
      <c r="X25" s="30"/>
      <c r="Y25" s="37"/>
    </row>
    <row r="26" spans="1:25" s="406" customFormat="1" ht="15" customHeight="1" thickBot="1" x14ac:dyDescent="0.3">
      <c r="A26" s="362" t="s">
        <v>252</v>
      </c>
      <c r="B26" s="116" t="s">
        <v>191</v>
      </c>
      <c r="C26" s="39">
        <v>5</v>
      </c>
      <c r="D26" s="40"/>
      <c r="E26" s="40"/>
      <c r="F26" s="48"/>
      <c r="G26" s="117">
        <v>4</v>
      </c>
      <c r="H26" s="234">
        <f t="shared" si="15"/>
        <v>120</v>
      </c>
      <c r="I26" s="41">
        <f t="shared" si="14"/>
        <v>60</v>
      </c>
      <c r="J26" s="42">
        <v>8</v>
      </c>
      <c r="K26" s="42"/>
      <c r="L26" s="42">
        <v>52</v>
      </c>
      <c r="M26" s="43">
        <f>H26-I26</f>
        <v>60</v>
      </c>
      <c r="N26" s="44"/>
      <c r="O26" s="45"/>
      <c r="P26" s="46"/>
      <c r="Q26" s="39"/>
      <c r="R26" s="42"/>
      <c r="S26" s="47"/>
      <c r="T26" s="119">
        <v>4</v>
      </c>
      <c r="U26" s="42"/>
      <c r="V26" s="47"/>
      <c r="W26" s="39"/>
      <c r="X26" s="42"/>
      <c r="Y26" s="48"/>
    </row>
    <row r="27" spans="1:25" s="406" customFormat="1" ht="15" customHeight="1" x14ac:dyDescent="0.25">
      <c r="A27" s="192" t="s">
        <v>253</v>
      </c>
      <c r="B27" s="522" t="s">
        <v>214</v>
      </c>
      <c r="C27" s="469"/>
      <c r="D27" s="472"/>
      <c r="E27" s="472"/>
      <c r="F27" s="523"/>
      <c r="G27" s="102">
        <f>SUM(G28+G29+G30+G31+G32+G33+G34+G35)</f>
        <v>18</v>
      </c>
      <c r="H27" s="12">
        <f t="shared" si="15"/>
        <v>540</v>
      </c>
      <c r="I27" s="13">
        <f t="shared" si="14"/>
        <v>262</v>
      </c>
      <c r="J27" s="103"/>
      <c r="K27" s="103"/>
      <c r="L27" s="103">
        <f>SUM(L28+L29+L30+L31+L32+L33+L34+L35)</f>
        <v>262</v>
      </c>
      <c r="M27" s="15">
        <f t="shared" ref="M27:M35" si="16">H27-I27</f>
        <v>278</v>
      </c>
      <c r="N27" s="524"/>
      <c r="O27" s="525"/>
      <c r="P27" s="526"/>
      <c r="Q27" s="527"/>
      <c r="R27" s="528"/>
      <c r="S27" s="529"/>
      <c r="T27" s="524"/>
      <c r="U27" s="475"/>
      <c r="V27" s="481"/>
      <c r="W27" s="484"/>
      <c r="X27" s="475"/>
      <c r="Y27" s="478"/>
    </row>
    <row r="28" spans="1:25" ht="15" customHeight="1" x14ac:dyDescent="0.25">
      <c r="A28" s="193" t="s">
        <v>199</v>
      </c>
      <c r="B28" s="492" t="s">
        <v>214</v>
      </c>
      <c r="C28" s="470"/>
      <c r="D28" s="473">
        <v>1</v>
      </c>
      <c r="E28" s="473"/>
      <c r="F28" s="493"/>
      <c r="G28" s="494">
        <v>2</v>
      </c>
      <c r="H28" s="194">
        <f t="shared" si="15"/>
        <v>60</v>
      </c>
      <c r="I28" s="29">
        <f t="shared" si="14"/>
        <v>30</v>
      </c>
      <c r="J28" s="487"/>
      <c r="K28" s="487"/>
      <c r="L28" s="487">
        <v>30</v>
      </c>
      <c r="M28" s="195">
        <f t="shared" si="16"/>
        <v>30</v>
      </c>
      <c r="N28" s="495">
        <v>2</v>
      </c>
      <c r="O28" s="496"/>
      <c r="P28" s="497"/>
      <c r="Q28" s="498"/>
      <c r="R28" s="499"/>
      <c r="S28" s="500"/>
      <c r="T28" s="495"/>
      <c r="U28" s="476"/>
      <c r="V28" s="482"/>
      <c r="W28" s="485"/>
      <c r="X28" s="476"/>
      <c r="Y28" s="479"/>
    </row>
    <row r="29" spans="1:25" ht="15" customHeight="1" x14ac:dyDescent="0.25">
      <c r="A29" s="193" t="s">
        <v>200</v>
      </c>
      <c r="B29" s="492" t="s">
        <v>214</v>
      </c>
      <c r="C29" s="470"/>
      <c r="D29" s="473" t="s">
        <v>23</v>
      </c>
      <c r="E29" s="473"/>
      <c r="F29" s="493"/>
      <c r="G29" s="494">
        <v>2.5</v>
      </c>
      <c r="H29" s="194">
        <f t="shared" si="15"/>
        <v>75</v>
      </c>
      <c r="I29" s="29">
        <f t="shared" si="14"/>
        <v>36</v>
      </c>
      <c r="J29" s="487"/>
      <c r="K29" s="487"/>
      <c r="L29" s="487">
        <v>36</v>
      </c>
      <c r="M29" s="195">
        <f t="shared" si="16"/>
        <v>39</v>
      </c>
      <c r="N29" s="495"/>
      <c r="O29" s="496">
        <v>2</v>
      </c>
      <c r="P29" s="501">
        <v>2</v>
      </c>
      <c r="Q29" s="498"/>
      <c r="R29" s="499"/>
      <c r="S29" s="500"/>
      <c r="T29" s="495"/>
      <c r="U29" s="476"/>
      <c r="V29" s="482"/>
      <c r="W29" s="485"/>
      <c r="X29" s="476"/>
      <c r="Y29" s="479"/>
    </row>
    <row r="30" spans="1:25" s="231" customFormat="1" ht="15" customHeight="1" x14ac:dyDescent="0.25">
      <c r="A30" s="193" t="s">
        <v>201</v>
      </c>
      <c r="B30" s="492" t="s">
        <v>214</v>
      </c>
      <c r="C30" s="470"/>
      <c r="D30" s="473">
        <v>3</v>
      </c>
      <c r="E30" s="473"/>
      <c r="F30" s="493"/>
      <c r="G30" s="494">
        <v>2</v>
      </c>
      <c r="H30" s="194">
        <f t="shared" si="15"/>
        <v>60</v>
      </c>
      <c r="I30" s="29">
        <f t="shared" si="14"/>
        <v>30</v>
      </c>
      <c r="J30" s="487"/>
      <c r="K30" s="487"/>
      <c r="L30" s="487">
        <v>30</v>
      </c>
      <c r="M30" s="195">
        <f t="shared" si="16"/>
        <v>30</v>
      </c>
      <c r="N30" s="495"/>
      <c r="O30" s="496"/>
      <c r="P30" s="497"/>
      <c r="Q30" s="502">
        <v>2</v>
      </c>
      <c r="R30" s="499"/>
      <c r="S30" s="500"/>
      <c r="T30" s="495"/>
      <c r="U30" s="476"/>
      <c r="V30" s="482"/>
      <c r="W30" s="485"/>
      <c r="X30" s="476"/>
      <c r="Y30" s="479"/>
    </row>
    <row r="31" spans="1:25" s="231" customFormat="1" ht="15" customHeight="1" x14ac:dyDescent="0.25">
      <c r="A31" s="193" t="s">
        <v>262</v>
      </c>
      <c r="B31" s="492" t="s">
        <v>214</v>
      </c>
      <c r="C31" s="470"/>
      <c r="D31" s="473" t="s">
        <v>25</v>
      </c>
      <c r="E31" s="473"/>
      <c r="F31" s="493"/>
      <c r="G31" s="494">
        <v>2.5</v>
      </c>
      <c r="H31" s="194">
        <f t="shared" si="15"/>
        <v>75</v>
      </c>
      <c r="I31" s="29">
        <f t="shared" si="14"/>
        <v>36</v>
      </c>
      <c r="J31" s="487"/>
      <c r="K31" s="487"/>
      <c r="L31" s="487">
        <v>36</v>
      </c>
      <c r="M31" s="195">
        <f t="shared" si="16"/>
        <v>39</v>
      </c>
      <c r="N31" s="495"/>
      <c r="O31" s="496"/>
      <c r="P31" s="501"/>
      <c r="Q31" s="498"/>
      <c r="R31" s="496">
        <v>2</v>
      </c>
      <c r="S31" s="503">
        <v>2</v>
      </c>
      <c r="T31" s="495"/>
      <c r="U31" s="476"/>
      <c r="V31" s="482"/>
      <c r="W31" s="485"/>
      <c r="X31" s="476"/>
      <c r="Y31" s="479"/>
    </row>
    <row r="32" spans="1:25" s="231" customFormat="1" ht="15" customHeight="1" x14ac:dyDescent="0.25">
      <c r="A32" s="193" t="s">
        <v>263</v>
      </c>
      <c r="B32" s="492" t="s">
        <v>214</v>
      </c>
      <c r="C32" s="470"/>
      <c r="D32" s="473">
        <v>5</v>
      </c>
      <c r="E32" s="473"/>
      <c r="F32" s="493"/>
      <c r="G32" s="494">
        <v>2</v>
      </c>
      <c r="H32" s="194">
        <f t="shared" si="15"/>
        <v>60</v>
      </c>
      <c r="I32" s="29">
        <f t="shared" si="14"/>
        <v>30</v>
      </c>
      <c r="J32" s="487"/>
      <c r="K32" s="487"/>
      <c r="L32" s="487">
        <v>30</v>
      </c>
      <c r="M32" s="195">
        <f t="shared" si="16"/>
        <v>30</v>
      </c>
      <c r="N32" s="495"/>
      <c r="O32" s="496"/>
      <c r="P32" s="497"/>
      <c r="Q32" s="498"/>
      <c r="R32" s="499"/>
      <c r="S32" s="500"/>
      <c r="T32" s="495">
        <v>2</v>
      </c>
      <c r="U32" s="476"/>
      <c r="V32" s="482"/>
      <c r="W32" s="485"/>
      <c r="X32" s="476"/>
      <c r="Y32" s="479"/>
    </row>
    <row r="33" spans="1:25" s="231" customFormat="1" ht="15" customHeight="1" x14ac:dyDescent="0.25">
      <c r="A33" s="193" t="s">
        <v>264</v>
      </c>
      <c r="B33" s="492" t="s">
        <v>214</v>
      </c>
      <c r="C33" s="470"/>
      <c r="D33" s="473" t="s">
        <v>27</v>
      </c>
      <c r="E33" s="473"/>
      <c r="F33" s="493"/>
      <c r="G33" s="494">
        <v>2.5</v>
      </c>
      <c r="H33" s="194">
        <f t="shared" si="15"/>
        <v>75</v>
      </c>
      <c r="I33" s="29">
        <f t="shared" si="14"/>
        <v>36</v>
      </c>
      <c r="J33" s="487"/>
      <c r="K33" s="487"/>
      <c r="L33" s="487">
        <v>36</v>
      </c>
      <c r="M33" s="195">
        <f t="shared" si="16"/>
        <v>39</v>
      </c>
      <c r="N33" s="495"/>
      <c r="O33" s="496"/>
      <c r="P33" s="501"/>
      <c r="Q33" s="498"/>
      <c r="R33" s="499"/>
      <c r="S33" s="500"/>
      <c r="T33" s="495"/>
      <c r="U33" s="476">
        <v>2</v>
      </c>
      <c r="V33" s="482">
        <v>2</v>
      </c>
      <c r="W33" s="485"/>
      <c r="X33" s="476"/>
      <c r="Y33" s="479"/>
    </row>
    <row r="34" spans="1:25" s="231" customFormat="1" ht="15" customHeight="1" x14ac:dyDescent="0.25">
      <c r="A34" s="193" t="s">
        <v>265</v>
      </c>
      <c r="B34" s="492" t="s">
        <v>214</v>
      </c>
      <c r="C34" s="470"/>
      <c r="D34" s="473">
        <v>7</v>
      </c>
      <c r="E34" s="473"/>
      <c r="F34" s="493"/>
      <c r="G34" s="494">
        <v>2</v>
      </c>
      <c r="H34" s="194">
        <f t="shared" si="15"/>
        <v>60</v>
      </c>
      <c r="I34" s="29">
        <f t="shared" si="14"/>
        <v>30</v>
      </c>
      <c r="J34" s="487"/>
      <c r="K34" s="487"/>
      <c r="L34" s="487">
        <v>30</v>
      </c>
      <c r="M34" s="195">
        <f t="shared" si="16"/>
        <v>30</v>
      </c>
      <c r="N34" s="495"/>
      <c r="O34" s="496"/>
      <c r="P34" s="497"/>
      <c r="Q34" s="498"/>
      <c r="R34" s="499"/>
      <c r="S34" s="500"/>
      <c r="T34" s="495"/>
      <c r="U34" s="476"/>
      <c r="V34" s="482"/>
      <c r="W34" s="485">
        <v>2</v>
      </c>
      <c r="X34" s="476"/>
      <c r="Y34" s="479"/>
    </row>
    <row r="35" spans="1:25" s="231" customFormat="1" ht="15" customHeight="1" thickBot="1" x14ac:dyDescent="0.3">
      <c r="A35" s="196" t="s">
        <v>266</v>
      </c>
      <c r="B35" s="513" t="s">
        <v>214</v>
      </c>
      <c r="C35" s="471"/>
      <c r="D35" s="474" t="s">
        <v>29</v>
      </c>
      <c r="E35" s="474"/>
      <c r="F35" s="514"/>
      <c r="G35" s="515">
        <v>2.5</v>
      </c>
      <c r="H35" s="197">
        <f t="shared" si="15"/>
        <v>75</v>
      </c>
      <c r="I35" s="41">
        <f t="shared" si="14"/>
        <v>34</v>
      </c>
      <c r="J35" s="198"/>
      <c r="K35" s="198"/>
      <c r="L35" s="198">
        <v>34</v>
      </c>
      <c r="M35" s="199">
        <f t="shared" si="16"/>
        <v>41</v>
      </c>
      <c r="N35" s="516"/>
      <c r="O35" s="517"/>
      <c r="P35" s="518"/>
      <c r="Q35" s="519"/>
      <c r="R35" s="520"/>
      <c r="S35" s="521"/>
      <c r="T35" s="516"/>
      <c r="U35" s="477"/>
      <c r="V35" s="483"/>
      <c r="W35" s="486"/>
      <c r="X35" s="477">
        <v>2</v>
      </c>
      <c r="Y35" s="480">
        <v>2</v>
      </c>
    </row>
    <row r="36" spans="1:25" s="231" customFormat="1" ht="15" customHeight="1" thickBot="1" x14ac:dyDescent="0.3">
      <c r="A36" s="49" t="s">
        <v>52</v>
      </c>
      <c r="B36" s="74" t="s">
        <v>221</v>
      </c>
      <c r="C36" s="81"/>
      <c r="D36" s="76" t="s">
        <v>22</v>
      </c>
      <c r="E36" s="76"/>
      <c r="F36" s="77"/>
      <c r="G36" s="54">
        <v>4</v>
      </c>
      <c r="H36" s="94">
        <f t="shared" si="15"/>
        <v>120</v>
      </c>
      <c r="I36" s="66">
        <f t="shared" ref="I36" si="17">SUM(J36+K36+L36)</f>
        <v>54</v>
      </c>
      <c r="J36" s="84">
        <v>8</v>
      </c>
      <c r="K36" s="85"/>
      <c r="L36" s="85">
        <v>46</v>
      </c>
      <c r="M36" s="68">
        <f>H36-I36</f>
        <v>66</v>
      </c>
      <c r="N36" s="78"/>
      <c r="O36" s="62">
        <v>6</v>
      </c>
      <c r="P36" s="79"/>
      <c r="Q36" s="78"/>
      <c r="R36" s="62"/>
      <c r="S36" s="58"/>
      <c r="T36" s="78"/>
      <c r="U36" s="62"/>
      <c r="V36" s="79"/>
      <c r="W36" s="78"/>
      <c r="X36" s="62"/>
      <c r="Y36" s="80"/>
    </row>
    <row r="37" spans="1:25" s="231" customFormat="1" ht="15" customHeight="1" thickBot="1" x14ac:dyDescent="0.3">
      <c r="A37" s="49" t="s">
        <v>54</v>
      </c>
      <c r="B37" s="74" t="s">
        <v>117</v>
      </c>
      <c r="C37" s="75" t="s">
        <v>23</v>
      </c>
      <c r="D37" s="76"/>
      <c r="E37" s="76"/>
      <c r="F37" s="77"/>
      <c r="G37" s="54">
        <v>5</v>
      </c>
      <c r="H37" s="65">
        <f t="shared" si="15"/>
        <v>150</v>
      </c>
      <c r="I37" s="66">
        <f t="shared" si="14"/>
        <v>72</v>
      </c>
      <c r="J37" s="66">
        <v>36</v>
      </c>
      <c r="K37" s="66"/>
      <c r="L37" s="66">
        <v>36</v>
      </c>
      <c r="M37" s="145">
        <f t="shared" ref="M37" si="18">H37-I37</f>
        <v>78</v>
      </c>
      <c r="N37" s="78"/>
      <c r="O37" s="62">
        <v>4</v>
      </c>
      <c r="P37" s="79">
        <v>4</v>
      </c>
      <c r="Q37" s="78"/>
      <c r="R37" s="62"/>
      <c r="S37" s="79"/>
      <c r="T37" s="78"/>
      <c r="U37" s="62"/>
      <c r="V37" s="79"/>
      <c r="W37" s="78"/>
      <c r="X37" s="62"/>
      <c r="Y37" s="80"/>
    </row>
    <row r="38" spans="1:25" ht="15" customHeight="1" thickBot="1" x14ac:dyDescent="0.3">
      <c r="A38" s="235" t="s">
        <v>254</v>
      </c>
      <c r="B38" s="127" t="s">
        <v>178</v>
      </c>
      <c r="C38" s="455" t="s">
        <v>23</v>
      </c>
      <c r="D38" s="129"/>
      <c r="E38" s="129"/>
      <c r="F38" s="130"/>
      <c r="G38" s="89">
        <v>5</v>
      </c>
      <c r="H38" s="61">
        <f t="shared" ref="H38:H55" si="19">G38*30</f>
        <v>150</v>
      </c>
      <c r="I38" s="393">
        <f t="shared" si="14"/>
        <v>72</v>
      </c>
      <c r="J38" s="393">
        <v>36</v>
      </c>
      <c r="K38" s="393"/>
      <c r="L38" s="393">
        <v>36</v>
      </c>
      <c r="M38" s="167">
        <f t="shared" si="9"/>
        <v>78</v>
      </c>
      <c r="N38" s="134"/>
      <c r="O38" s="135">
        <v>4</v>
      </c>
      <c r="P38" s="136">
        <v>4</v>
      </c>
      <c r="Q38" s="134"/>
      <c r="R38" s="135"/>
      <c r="S38" s="355"/>
      <c r="T38" s="134"/>
      <c r="U38" s="135"/>
      <c r="V38" s="136"/>
      <c r="W38" s="134"/>
      <c r="X38" s="135"/>
      <c r="Y38" s="137"/>
    </row>
    <row r="39" spans="1:25" s="406" customFormat="1" ht="15" customHeight="1" thickBot="1" x14ac:dyDescent="0.3">
      <c r="A39" s="466" t="s">
        <v>55</v>
      </c>
      <c r="B39" s="74" t="s">
        <v>223</v>
      </c>
      <c r="C39" s="455" t="s">
        <v>23</v>
      </c>
      <c r="D39" s="76"/>
      <c r="E39" s="76"/>
      <c r="F39" s="77"/>
      <c r="G39" s="54">
        <v>5</v>
      </c>
      <c r="H39" s="94">
        <f t="shared" si="19"/>
        <v>150</v>
      </c>
      <c r="I39" s="66">
        <f t="shared" ref="I39:I40" si="20">SUM(J39+K39+L39)</f>
        <v>54</v>
      </c>
      <c r="J39" s="84">
        <v>16</v>
      </c>
      <c r="K39" s="85"/>
      <c r="L39" s="85">
        <v>38</v>
      </c>
      <c r="M39" s="68">
        <f>H39-I39</f>
        <v>96</v>
      </c>
      <c r="N39" s="78"/>
      <c r="O39" s="62"/>
      <c r="P39" s="79">
        <v>6</v>
      </c>
      <c r="Q39" s="78"/>
      <c r="R39" s="62"/>
      <c r="S39" s="58"/>
      <c r="T39" s="78"/>
      <c r="U39" s="62"/>
      <c r="V39" s="79"/>
      <c r="W39" s="78"/>
      <c r="X39" s="62"/>
      <c r="Y39" s="80"/>
    </row>
    <row r="40" spans="1:25" s="406" customFormat="1" ht="15" customHeight="1" thickBot="1" x14ac:dyDescent="0.3">
      <c r="A40" s="358" t="s">
        <v>57</v>
      </c>
      <c r="B40" s="50" t="s">
        <v>248</v>
      </c>
      <c r="C40" s="51" t="s">
        <v>24</v>
      </c>
      <c r="D40" s="62">
        <v>3</v>
      </c>
      <c r="E40" s="63"/>
      <c r="F40" s="64"/>
      <c r="G40" s="54">
        <v>7</v>
      </c>
      <c r="H40" s="94">
        <f t="shared" si="19"/>
        <v>210</v>
      </c>
      <c r="I40" s="66">
        <f t="shared" si="20"/>
        <v>96</v>
      </c>
      <c r="J40" s="67">
        <v>48</v>
      </c>
      <c r="K40" s="67"/>
      <c r="L40" s="67">
        <v>48</v>
      </c>
      <c r="M40" s="145">
        <f t="shared" ref="M40" si="21">H40-I40</f>
        <v>114</v>
      </c>
      <c r="N40" s="179"/>
      <c r="O40" s="57"/>
      <c r="P40" s="58"/>
      <c r="Q40" s="51">
        <v>4</v>
      </c>
      <c r="R40" s="52">
        <v>4</v>
      </c>
      <c r="S40" s="59"/>
      <c r="T40" s="56"/>
      <c r="U40" s="52"/>
      <c r="V40" s="59"/>
      <c r="W40" s="51"/>
      <c r="X40" s="52"/>
      <c r="Y40" s="60"/>
    </row>
    <row r="41" spans="1:25" ht="15" customHeight="1" x14ac:dyDescent="0.25">
      <c r="A41" s="109" t="s">
        <v>59</v>
      </c>
      <c r="B41" s="110" t="s">
        <v>56</v>
      </c>
      <c r="C41" s="9"/>
      <c r="D41" s="10"/>
      <c r="E41" s="10"/>
      <c r="F41" s="111"/>
      <c r="G41" s="102">
        <f>SUM(G42:G43)</f>
        <v>6</v>
      </c>
      <c r="H41" s="232">
        <f t="shared" si="19"/>
        <v>180</v>
      </c>
      <c r="I41" s="13">
        <f>SUM(I42:I43)</f>
        <v>84</v>
      </c>
      <c r="J41" s="13">
        <f t="shared" ref="J41:M41" si="22">SUM(J42:J43)</f>
        <v>34</v>
      </c>
      <c r="K41" s="13">
        <f t="shared" si="22"/>
        <v>0</v>
      </c>
      <c r="L41" s="13">
        <f t="shared" si="22"/>
        <v>50</v>
      </c>
      <c r="M41" s="15">
        <f t="shared" si="22"/>
        <v>96</v>
      </c>
      <c r="N41" s="16"/>
      <c r="O41" s="17"/>
      <c r="P41" s="18"/>
      <c r="Q41" s="19"/>
      <c r="R41" s="20"/>
      <c r="S41" s="21"/>
      <c r="T41" s="104"/>
      <c r="U41" s="105"/>
      <c r="V41" s="106"/>
      <c r="W41" s="104"/>
      <c r="X41" s="105"/>
      <c r="Y41" s="107"/>
    </row>
    <row r="42" spans="1:25" ht="15" customHeight="1" x14ac:dyDescent="0.25">
      <c r="A42" s="112" t="s">
        <v>202</v>
      </c>
      <c r="B42" s="113" t="s">
        <v>56</v>
      </c>
      <c r="C42" s="25" t="s">
        <v>25</v>
      </c>
      <c r="D42" s="27"/>
      <c r="E42" s="27"/>
      <c r="F42" s="114"/>
      <c r="G42" s="115">
        <v>5</v>
      </c>
      <c r="H42" s="233">
        <f t="shared" si="19"/>
        <v>150</v>
      </c>
      <c r="I42" s="29">
        <f t="shared" ref="I42:I43" si="23">SUM(J42+K42+L42)</f>
        <v>66</v>
      </c>
      <c r="J42" s="30">
        <v>34</v>
      </c>
      <c r="K42" s="30"/>
      <c r="L42" s="30">
        <v>32</v>
      </c>
      <c r="M42" s="31">
        <f t="shared" si="9"/>
        <v>84</v>
      </c>
      <c r="N42" s="32"/>
      <c r="O42" s="33"/>
      <c r="P42" s="34"/>
      <c r="Q42" s="25">
        <v>2</v>
      </c>
      <c r="R42" s="30">
        <v>2</v>
      </c>
      <c r="S42" s="35">
        <v>2</v>
      </c>
      <c r="T42" s="36"/>
      <c r="U42" s="30"/>
      <c r="V42" s="35"/>
      <c r="W42" s="25"/>
      <c r="X42" s="30"/>
      <c r="Y42" s="37"/>
    </row>
    <row r="43" spans="1:25" ht="15" customHeight="1" thickBot="1" x14ac:dyDescent="0.3">
      <c r="A43" s="362" t="s">
        <v>203</v>
      </c>
      <c r="B43" s="116" t="s">
        <v>184</v>
      </c>
      <c r="C43" s="39"/>
      <c r="D43" s="40"/>
      <c r="E43" s="40"/>
      <c r="F43" s="48" t="s">
        <v>25</v>
      </c>
      <c r="G43" s="117">
        <v>1</v>
      </c>
      <c r="H43" s="234">
        <f t="shared" si="19"/>
        <v>30</v>
      </c>
      <c r="I43" s="41">
        <f t="shared" si="23"/>
        <v>18</v>
      </c>
      <c r="J43" s="42"/>
      <c r="K43" s="42"/>
      <c r="L43" s="42">
        <v>18</v>
      </c>
      <c r="M43" s="43">
        <f t="shared" si="9"/>
        <v>12</v>
      </c>
      <c r="N43" s="44"/>
      <c r="O43" s="45"/>
      <c r="P43" s="46"/>
      <c r="Q43" s="39"/>
      <c r="R43" s="42"/>
      <c r="S43" s="47">
        <v>2</v>
      </c>
      <c r="T43" s="119"/>
      <c r="U43" s="42"/>
      <c r="V43" s="47"/>
      <c r="W43" s="39"/>
      <c r="X43" s="42"/>
      <c r="Y43" s="48"/>
    </row>
    <row r="44" spans="1:25" ht="15" customHeight="1" thickBot="1" x14ac:dyDescent="0.3">
      <c r="A44" s="358" t="s">
        <v>60</v>
      </c>
      <c r="B44" s="74" t="s">
        <v>175</v>
      </c>
      <c r="C44" s="75" t="s">
        <v>25</v>
      </c>
      <c r="D44" s="76"/>
      <c r="E44" s="76"/>
      <c r="F44" s="125"/>
      <c r="G44" s="54">
        <v>5</v>
      </c>
      <c r="H44" s="94">
        <f t="shared" si="19"/>
        <v>150</v>
      </c>
      <c r="I44" s="66">
        <f>SUM(J44+K44+L44)</f>
        <v>72</v>
      </c>
      <c r="J44" s="84">
        <v>36</v>
      </c>
      <c r="K44" s="85"/>
      <c r="L44" s="85">
        <v>36</v>
      </c>
      <c r="M44" s="68">
        <f t="shared" si="9"/>
        <v>78</v>
      </c>
      <c r="N44" s="78"/>
      <c r="O44" s="62"/>
      <c r="P44" s="79"/>
      <c r="Q44" s="78"/>
      <c r="R44" s="62">
        <v>4</v>
      </c>
      <c r="S44" s="80">
        <v>4</v>
      </c>
      <c r="T44" s="126"/>
      <c r="U44" s="62"/>
      <c r="V44" s="79"/>
      <c r="W44" s="78"/>
      <c r="X44" s="62"/>
      <c r="Y44" s="80"/>
    </row>
    <row r="45" spans="1:25" s="406" customFormat="1" ht="15" customHeight="1" thickBot="1" x14ac:dyDescent="0.3">
      <c r="A45" s="235" t="s">
        <v>257</v>
      </c>
      <c r="B45" s="488" t="s">
        <v>258</v>
      </c>
      <c r="C45" s="350"/>
      <c r="D45" s="135" t="s">
        <v>25</v>
      </c>
      <c r="E45" s="351"/>
      <c r="F45" s="352"/>
      <c r="G45" s="89">
        <v>3</v>
      </c>
      <c r="H45" s="131">
        <f t="shared" si="19"/>
        <v>90</v>
      </c>
      <c r="I45" s="55">
        <f>SUM(J45+K45+L45)</f>
        <v>36</v>
      </c>
      <c r="J45" s="132">
        <v>18</v>
      </c>
      <c r="K45" s="133"/>
      <c r="L45" s="133">
        <v>18</v>
      </c>
      <c r="M45" s="489">
        <f t="shared" si="9"/>
        <v>54</v>
      </c>
      <c r="N45" s="360"/>
      <c r="O45" s="354"/>
      <c r="P45" s="355"/>
      <c r="Q45" s="350"/>
      <c r="R45" s="353"/>
      <c r="S45" s="356">
        <v>4</v>
      </c>
      <c r="T45" s="394"/>
      <c r="U45" s="353"/>
      <c r="V45" s="357"/>
      <c r="W45" s="350"/>
      <c r="X45" s="353"/>
      <c r="Y45" s="357"/>
    </row>
    <row r="46" spans="1:25" ht="15" customHeight="1" thickBot="1" x14ac:dyDescent="0.3">
      <c r="A46" s="363" t="s">
        <v>62</v>
      </c>
      <c r="B46" s="377" t="s">
        <v>182</v>
      </c>
      <c r="C46" s="118">
        <v>5</v>
      </c>
      <c r="D46" s="237"/>
      <c r="E46" s="120"/>
      <c r="F46" s="364"/>
      <c r="G46" s="382">
        <v>4</v>
      </c>
      <c r="H46" s="383">
        <f t="shared" ref="H46:H49" si="24">G46*30</f>
        <v>120</v>
      </c>
      <c r="I46" s="348">
        <f t="shared" ref="I46:I49" si="25">SUM(J46+K46+L46)</f>
        <v>60</v>
      </c>
      <c r="J46" s="384">
        <v>30</v>
      </c>
      <c r="K46" s="384"/>
      <c r="L46" s="384">
        <v>30</v>
      </c>
      <c r="M46" s="385">
        <f t="shared" ref="M46:M49" si="26">H46-I46</f>
        <v>60</v>
      </c>
      <c r="N46" s="365"/>
      <c r="O46" s="366"/>
      <c r="P46" s="367"/>
      <c r="Q46" s="118"/>
      <c r="R46" s="108"/>
      <c r="S46" s="122"/>
      <c r="T46" s="365">
        <v>4</v>
      </c>
      <c r="U46" s="108"/>
      <c r="V46" s="121"/>
      <c r="W46" s="368"/>
      <c r="X46" s="369"/>
      <c r="Y46" s="370"/>
    </row>
    <row r="47" spans="1:25" ht="15" customHeight="1" x14ac:dyDescent="0.25">
      <c r="A47" s="109" t="s">
        <v>63</v>
      </c>
      <c r="B47" s="110" t="s">
        <v>58</v>
      </c>
      <c r="C47" s="9"/>
      <c r="D47" s="70"/>
      <c r="E47" s="10"/>
      <c r="F47" s="111"/>
      <c r="G47" s="376">
        <f>SUM(G48+G49)</f>
        <v>10</v>
      </c>
      <c r="H47" s="232">
        <f t="shared" si="24"/>
        <v>300</v>
      </c>
      <c r="I47" s="13">
        <f t="shared" si="25"/>
        <v>150</v>
      </c>
      <c r="J47" s="103">
        <f>SUM(J48+J49)</f>
        <v>66</v>
      </c>
      <c r="K47" s="103"/>
      <c r="L47" s="103">
        <f>SUM(L48+L49)</f>
        <v>84</v>
      </c>
      <c r="M47" s="15">
        <f t="shared" si="26"/>
        <v>150</v>
      </c>
      <c r="N47" s="371"/>
      <c r="O47" s="372"/>
      <c r="P47" s="373"/>
      <c r="Q47" s="9"/>
      <c r="R47" s="17"/>
      <c r="S47" s="374"/>
      <c r="T47" s="371"/>
      <c r="U47" s="17"/>
      <c r="V47" s="18"/>
      <c r="W47" s="19"/>
      <c r="X47" s="20"/>
      <c r="Y47" s="22"/>
    </row>
    <row r="48" spans="1:25" ht="15" customHeight="1" x14ac:dyDescent="0.25">
      <c r="A48" s="112" t="s">
        <v>260</v>
      </c>
      <c r="B48" s="113" t="s">
        <v>58</v>
      </c>
      <c r="C48" s="25" t="s">
        <v>27</v>
      </c>
      <c r="D48" s="26">
        <v>5</v>
      </c>
      <c r="E48" s="27"/>
      <c r="F48" s="114"/>
      <c r="G48" s="115">
        <v>9</v>
      </c>
      <c r="H48" s="233">
        <f t="shared" si="24"/>
        <v>270</v>
      </c>
      <c r="I48" s="29">
        <f t="shared" si="25"/>
        <v>132</v>
      </c>
      <c r="J48" s="30">
        <v>66</v>
      </c>
      <c r="K48" s="30"/>
      <c r="L48" s="30">
        <v>66</v>
      </c>
      <c r="M48" s="31">
        <f t="shared" si="26"/>
        <v>138</v>
      </c>
      <c r="N48" s="32"/>
      <c r="O48" s="33"/>
      <c r="P48" s="34"/>
      <c r="Q48" s="25"/>
      <c r="R48" s="30"/>
      <c r="S48" s="37"/>
      <c r="T48" s="32">
        <v>4</v>
      </c>
      <c r="U48" s="30">
        <v>4</v>
      </c>
      <c r="V48" s="35">
        <v>4</v>
      </c>
      <c r="W48" s="510"/>
      <c r="X48" s="511"/>
      <c r="Y48" s="512"/>
    </row>
    <row r="49" spans="1:25" ht="15" customHeight="1" thickBot="1" x14ac:dyDescent="0.3">
      <c r="A49" s="362" t="s">
        <v>261</v>
      </c>
      <c r="B49" s="116" t="s">
        <v>183</v>
      </c>
      <c r="C49" s="39"/>
      <c r="D49" s="40"/>
      <c r="E49" s="40"/>
      <c r="F49" s="456" t="s">
        <v>27</v>
      </c>
      <c r="G49" s="117">
        <v>1</v>
      </c>
      <c r="H49" s="234">
        <f t="shared" si="24"/>
        <v>30</v>
      </c>
      <c r="I49" s="41">
        <f t="shared" si="25"/>
        <v>18</v>
      </c>
      <c r="J49" s="42"/>
      <c r="K49" s="42"/>
      <c r="L49" s="42">
        <v>18</v>
      </c>
      <c r="M49" s="43">
        <f t="shared" si="26"/>
        <v>12</v>
      </c>
      <c r="N49" s="375"/>
      <c r="O49" s="42"/>
      <c r="P49" s="47"/>
      <c r="Q49" s="39"/>
      <c r="R49" s="42"/>
      <c r="S49" s="48"/>
      <c r="T49" s="375"/>
      <c r="U49" s="42"/>
      <c r="V49" s="47">
        <v>2</v>
      </c>
      <c r="W49" s="39"/>
      <c r="X49" s="42"/>
      <c r="Y49" s="48"/>
    </row>
    <row r="50" spans="1:25" ht="15" customHeight="1" thickBot="1" x14ac:dyDescent="0.3">
      <c r="A50" s="358" t="s">
        <v>64</v>
      </c>
      <c r="B50" s="50" t="s">
        <v>249</v>
      </c>
      <c r="C50" s="350" t="s">
        <v>26</v>
      </c>
      <c r="D50" s="62">
        <v>5</v>
      </c>
      <c r="E50" s="63"/>
      <c r="F50" s="64"/>
      <c r="G50" s="54">
        <v>7</v>
      </c>
      <c r="H50" s="94">
        <f>G50*30</f>
        <v>210</v>
      </c>
      <c r="I50" s="13">
        <f>SUM(J50+K50+L50)</f>
        <v>96</v>
      </c>
      <c r="J50" s="67">
        <v>48</v>
      </c>
      <c r="K50" s="67"/>
      <c r="L50" s="67">
        <v>48</v>
      </c>
      <c r="M50" s="145">
        <f>H50-I50</f>
        <v>114</v>
      </c>
      <c r="N50" s="179"/>
      <c r="O50" s="57"/>
      <c r="P50" s="58"/>
      <c r="Q50" s="51"/>
      <c r="R50" s="52"/>
      <c r="S50" s="59"/>
      <c r="T50" s="56">
        <v>4</v>
      </c>
      <c r="U50" s="52">
        <v>4</v>
      </c>
      <c r="V50" s="59"/>
      <c r="W50" s="51"/>
      <c r="X50" s="52"/>
      <c r="Y50" s="60"/>
    </row>
    <row r="51" spans="1:25" ht="15" customHeight="1" thickBot="1" x14ac:dyDescent="0.3">
      <c r="A51" s="49" t="s">
        <v>65</v>
      </c>
      <c r="B51" s="50" t="s">
        <v>53</v>
      </c>
      <c r="C51" s="81"/>
      <c r="D51" s="76" t="s">
        <v>27</v>
      </c>
      <c r="E51" s="76"/>
      <c r="F51" s="77"/>
      <c r="G51" s="54">
        <v>3</v>
      </c>
      <c r="H51" s="94">
        <f t="shared" ref="H51" si="27">G51*30</f>
        <v>90</v>
      </c>
      <c r="I51" s="66">
        <f t="shared" ref="I51" si="28">SUM(J51+K51+L51)</f>
        <v>36</v>
      </c>
      <c r="J51" s="84">
        <v>8</v>
      </c>
      <c r="K51" s="85"/>
      <c r="L51" s="85">
        <v>28</v>
      </c>
      <c r="M51" s="68">
        <f>H51-I51</f>
        <v>54</v>
      </c>
      <c r="N51" s="78"/>
      <c r="O51" s="62"/>
      <c r="P51" s="79"/>
      <c r="Q51" s="51"/>
      <c r="R51" s="52"/>
      <c r="S51" s="59"/>
      <c r="T51" s="69"/>
      <c r="U51" s="52"/>
      <c r="V51" s="59">
        <v>4</v>
      </c>
      <c r="W51" s="51"/>
      <c r="X51" s="52"/>
      <c r="Y51" s="60"/>
    </row>
    <row r="52" spans="1:25" ht="15" customHeight="1" thickBot="1" x14ac:dyDescent="0.3">
      <c r="A52" s="49" t="s">
        <v>66</v>
      </c>
      <c r="B52" s="74" t="s">
        <v>177</v>
      </c>
      <c r="C52" s="51"/>
      <c r="D52" s="62" t="s">
        <v>27</v>
      </c>
      <c r="E52" s="63"/>
      <c r="F52" s="64"/>
      <c r="G52" s="54">
        <v>3</v>
      </c>
      <c r="H52" s="94">
        <f t="shared" si="19"/>
        <v>90</v>
      </c>
      <c r="I52" s="66">
        <f t="shared" ref="I52:I55" si="29">SUM(J52+K52+L52)</f>
        <v>36</v>
      </c>
      <c r="J52" s="67">
        <v>18</v>
      </c>
      <c r="K52" s="67">
        <v>9</v>
      </c>
      <c r="L52" s="67">
        <v>9</v>
      </c>
      <c r="M52" s="145">
        <f t="shared" si="9"/>
        <v>54</v>
      </c>
      <c r="N52" s="179"/>
      <c r="O52" s="57"/>
      <c r="P52" s="58"/>
      <c r="Q52" s="51"/>
      <c r="R52" s="52"/>
      <c r="S52" s="60"/>
      <c r="T52" s="179"/>
      <c r="U52" s="52"/>
      <c r="V52" s="59">
        <v>4</v>
      </c>
      <c r="W52" s="402"/>
      <c r="X52" s="403"/>
      <c r="Y52" s="404"/>
    </row>
    <row r="53" spans="1:25" s="406" customFormat="1" ht="15" customHeight="1" thickBot="1" x14ac:dyDescent="0.3">
      <c r="A53" s="124" t="s">
        <v>186</v>
      </c>
      <c r="B53" s="74" t="s">
        <v>188</v>
      </c>
      <c r="C53" s="75">
        <v>7</v>
      </c>
      <c r="D53" s="83"/>
      <c r="E53" s="76"/>
      <c r="F53" s="77"/>
      <c r="G53" s="54">
        <v>4</v>
      </c>
      <c r="H53" s="94">
        <f t="shared" si="19"/>
        <v>120</v>
      </c>
      <c r="I53" s="66">
        <f t="shared" si="29"/>
        <v>60</v>
      </c>
      <c r="J53" s="84">
        <v>30</v>
      </c>
      <c r="K53" s="85"/>
      <c r="L53" s="85">
        <v>30</v>
      </c>
      <c r="M53" s="68">
        <f t="shared" si="9"/>
        <v>60</v>
      </c>
      <c r="N53" s="78"/>
      <c r="O53" s="62"/>
      <c r="P53" s="79"/>
      <c r="Q53" s="78"/>
      <c r="R53" s="62"/>
      <c r="S53" s="79"/>
      <c r="T53" s="78"/>
      <c r="U53" s="62"/>
      <c r="V53" s="79"/>
      <c r="W53" s="78">
        <v>4</v>
      </c>
      <c r="X53" s="62"/>
      <c r="Y53" s="80"/>
    </row>
    <row r="54" spans="1:25" ht="15" customHeight="1" thickBot="1" x14ac:dyDescent="0.3">
      <c r="A54" s="124" t="s">
        <v>195</v>
      </c>
      <c r="B54" s="74" t="s">
        <v>180</v>
      </c>
      <c r="C54" s="75">
        <v>7</v>
      </c>
      <c r="D54" s="83"/>
      <c r="E54" s="76"/>
      <c r="F54" s="77"/>
      <c r="G54" s="54">
        <v>4</v>
      </c>
      <c r="H54" s="94">
        <f t="shared" si="19"/>
        <v>120</v>
      </c>
      <c r="I54" s="66">
        <f t="shared" si="29"/>
        <v>60</v>
      </c>
      <c r="J54" s="84">
        <v>30</v>
      </c>
      <c r="K54" s="85"/>
      <c r="L54" s="85">
        <v>30</v>
      </c>
      <c r="M54" s="68">
        <f>H54-I54</f>
        <v>60</v>
      </c>
      <c r="N54" s="78"/>
      <c r="O54" s="62"/>
      <c r="P54" s="79"/>
      <c r="Q54" s="78"/>
      <c r="R54" s="62"/>
      <c r="S54" s="79"/>
      <c r="T54" s="78"/>
      <c r="U54" s="62"/>
      <c r="V54" s="79"/>
      <c r="W54" s="78">
        <v>4</v>
      </c>
      <c r="X54" s="62"/>
      <c r="Y54" s="80"/>
    </row>
    <row r="55" spans="1:25" ht="15" customHeight="1" thickBot="1" x14ac:dyDescent="0.3">
      <c r="A55" s="124" t="s">
        <v>267</v>
      </c>
      <c r="B55" s="74" t="s">
        <v>185</v>
      </c>
      <c r="C55" s="75"/>
      <c r="D55" s="83" t="s">
        <v>28</v>
      </c>
      <c r="E55" s="76"/>
      <c r="F55" s="77"/>
      <c r="G55" s="54">
        <v>3</v>
      </c>
      <c r="H55" s="94">
        <f t="shared" si="19"/>
        <v>90</v>
      </c>
      <c r="I55" s="66">
        <f t="shared" si="29"/>
        <v>36</v>
      </c>
      <c r="J55" s="84">
        <v>18</v>
      </c>
      <c r="K55" s="85"/>
      <c r="L55" s="85">
        <v>18</v>
      </c>
      <c r="M55" s="68">
        <f t="shared" ref="M55" si="30">H55-I55</f>
        <v>54</v>
      </c>
      <c r="N55" s="78"/>
      <c r="O55" s="62"/>
      <c r="P55" s="79"/>
      <c r="Q55" s="78"/>
      <c r="R55" s="62"/>
      <c r="S55" s="79"/>
      <c r="T55" s="78"/>
      <c r="U55" s="62"/>
      <c r="V55" s="79"/>
      <c r="W55" s="78"/>
      <c r="X55" s="62">
        <v>4</v>
      </c>
      <c r="Y55" s="80"/>
    </row>
    <row r="56" spans="1:25" ht="15" customHeight="1" thickBot="1" x14ac:dyDescent="0.3">
      <c r="A56" s="124" t="s">
        <v>268</v>
      </c>
      <c r="B56" s="74" t="s">
        <v>181</v>
      </c>
      <c r="C56" s="75" t="s">
        <v>29</v>
      </c>
      <c r="D56" s="83"/>
      <c r="E56" s="76"/>
      <c r="F56" s="77"/>
      <c r="G56" s="54">
        <v>4</v>
      </c>
      <c r="H56" s="94">
        <f t="shared" ref="H56:H58" si="31">G56*30</f>
        <v>120</v>
      </c>
      <c r="I56" s="66">
        <f t="shared" ref="I56:I57" si="32">SUM(J56+K56+L56)</f>
        <v>52</v>
      </c>
      <c r="J56" s="84">
        <v>26</v>
      </c>
      <c r="K56" s="85"/>
      <c r="L56" s="85">
        <v>26</v>
      </c>
      <c r="M56" s="68">
        <f>H56-I56</f>
        <v>68</v>
      </c>
      <c r="N56" s="78"/>
      <c r="O56" s="62"/>
      <c r="P56" s="79"/>
      <c r="Q56" s="78"/>
      <c r="R56" s="62"/>
      <c r="S56" s="79"/>
      <c r="T56" s="78"/>
      <c r="U56" s="62"/>
      <c r="V56" s="79"/>
      <c r="W56" s="78"/>
      <c r="X56" s="62">
        <v>4</v>
      </c>
      <c r="Y56" s="80">
        <v>2</v>
      </c>
    </row>
    <row r="57" spans="1:25" ht="15" customHeight="1" thickBot="1" x14ac:dyDescent="0.3">
      <c r="A57" s="124" t="s">
        <v>269</v>
      </c>
      <c r="B57" s="74" t="s">
        <v>61</v>
      </c>
      <c r="C57" s="75" t="s">
        <v>29</v>
      </c>
      <c r="D57" s="83"/>
      <c r="E57" s="76"/>
      <c r="F57" s="125"/>
      <c r="G57" s="54">
        <v>4</v>
      </c>
      <c r="H57" s="94">
        <f t="shared" si="31"/>
        <v>120</v>
      </c>
      <c r="I57" s="66">
        <f t="shared" si="32"/>
        <v>52</v>
      </c>
      <c r="J57" s="84">
        <v>26</v>
      </c>
      <c r="K57" s="85"/>
      <c r="L57" s="85">
        <v>26</v>
      </c>
      <c r="M57" s="68">
        <f>H57-I57</f>
        <v>68</v>
      </c>
      <c r="N57" s="78"/>
      <c r="O57" s="62"/>
      <c r="P57" s="80"/>
      <c r="Q57" s="126"/>
      <c r="R57" s="62"/>
      <c r="S57" s="79"/>
      <c r="T57" s="78"/>
      <c r="U57" s="62"/>
      <c r="V57" s="80"/>
      <c r="W57" s="78"/>
      <c r="X57" s="62">
        <v>4</v>
      </c>
      <c r="Y57" s="80">
        <v>2</v>
      </c>
    </row>
    <row r="58" spans="1:25" ht="15" customHeight="1" thickBot="1" x14ac:dyDescent="0.3">
      <c r="A58" s="124" t="s">
        <v>270</v>
      </c>
      <c r="B58" s="74" t="s">
        <v>187</v>
      </c>
      <c r="C58" s="75"/>
      <c r="D58" s="83" t="s">
        <v>29</v>
      </c>
      <c r="E58" s="76"/>
      <c r="F58" s="77"/>
      <c r="G58" s="54">
        <v>3</v>
      </c>
      <c r="H58" s="395">
        <f t="shared" si="31"/>
        <v>90</v>
      </c>
      <c r="I58" s="348">
        <f>SUM(J58+K58+L58)</f>
        <v>32</v>
      </c>
      <c r="J58" s="139">
        <v>16</v>
      </c>
      <c r="K58" s="140"/>
      <c r="L58" s="140">
        <v>16</v>
      </c>
      <c r="M58" s="396">
        <f>H58-I58</f>
        <v>58</v>
      </c>
      <c r="N58" s="78"/>
      <c r="O58" s="62"/>
      <c r="P58" s="79"/>
      <c r="Q58" s="78"/>
      <c r="R58" s="62"/>
      <c r="S58" s="79"/>
      <c r="T58" s="78"/>
      <c r="U58" s="62"/>
      <c r="V58" s="79"/>
      <c r="W58" s="78"/>
      <c r="X58" s="62"/>
      <c r="Y58" s="80">
        <v>4</v>
      </c>
    </row>
    <row r="59" spans="1:25" ht="15" customHeight="1" thickBot="1" x14ac:dyDescent="0.3">
      <c r="A59" s="679" t="s">
        <v>67</v>
      </c>
      <c r="B59" s="680"/>
      <c r="C59" s="680"/>
      <c r="D59" s="680"/>
      <c r="E59" s="680"/>
      <c r="F59" s="680"/>
      <c r="G59" s="54">
        <f>SUM(G20+G21+G22+G23+G27+G36+G37+G38+G39+G40+G41+G44+G45+G46+G47+G50+G51+G52+G53+G54+G55+G56+G57+G58)</f>
        <v>131</v>
      </c>
      <c r="H59" s="90">
        <f t="shared" ref="H59:M59" si="33">SUM(H20+H21+H22+H23+H27+H36+H37+H38+H39+H40+H41+H44+H45+H46+H47+H50+H51+H52+H53+H54+H55+H56+H57+H58)</f>
        <v>3930</v>
      </c>
      <c r="I59" s="82">
        <f t="shared" si="33"/>
        <v>1802</v>
      </c>
      <c r="J59" s="82">
        <f t="shared" si="33"/>
        <v>634</v>
      </c>
      <c r="K59" s="82">
        <f t="shared" si="33"/>
        <v>9</v>
      </c>
      <c r="L59" s="82">
        <f t="shared" si="33"/>
        <v>1159</v>
      </c>
      <c r="M59" s="92">
        <f t="shared" si="33"/>
        <v>2128</v>
      </c>
      <c r="N59" s="142">
        <f t="shared" ref="N59:Y59" si="34">SUM(N20:N58)</f>
        <v>16</v>
      </c>
      <c r="O59" s="142">
        <f t="shared" si="34"/>
        <v>16</v>
      </c>
      <c r="P59" s="379">
        <f t="shared" si="34"/>
        <v>16</v>
      </c>
      <c r="Q59" s="141">
        <f t="shared" si="34"/>
        <v>12</v>
      </c>
      <c r="R59" s="142">
        <f t="shared" si="34"/>
        <v>12</v>
      </c>
      <c r="S59" s="378">
        <f t="shared" si="34"/>
        <v>14</v>
      </c>
      <c r="T59" s="142">
        <f t="shared" si="34"/>
        <v>18</v>
      </c>
      <c r="U59" s="142">
        <f t="shared" si="34"/>
        <v>10</v>
      </c>
      <c r="V59" s="379">
        <f t="shared" si="34"/>
        <v>16</v>
      </c>
      <c r="W59" s="141">
        <f t="shared" si="34"/>
        <v>10</v>
      </c>
      <c r="X59" s="142">
        <f t="shared" si="34"/>
        <v>14</v>
      </c>
      <c r="Y59" s="378">
        <f t="shared" si="34"/>
        <v>10</v>
      </c>
    </row>
    <row r="60" spans="1:25" ht="15" customHeight="1" thickBot="1" x14ac:dyDescent="0.3">
      <c r="A60" s="787" t="s">
        <v>68</v>
      </c>
      <c r="B60" s="788"/>
      <c r="C60" s="788"/>
      <c r="D60" s="788"/>
      <c r="E60" s="788"/>
      <c r="F60" s="788"/>
      <c r="G60" s="789"/>
      <c r="H60" s="789"/>
      <c r="I60" s="789"/>
      <c r="J60" s="789"/>
      <c r="K60" s="789"/>
      <c r="L60" s="789"/>
      <c r="M60" s="789"/>
      <c r="N60" s="789"/>
      <c r="O60" s="789"/>
      <c r="P60" s="789"/>
      <c r="Q60" s="789"/>
      <c r="R60" s="789"/>
      <c r="S60" s="789"/>
      <c r="T60" s="789"/>
      <c r="U60" s="789"/>
      <c r="V60" s="789"/>
      <c r="W60" s="789"/>
      <c r="X60" s="789"/>
      <c r="Y60" s="790"/>
    </row>
    <row r="61" spans="1:25" ht="15" customHeight="1" thickBot="1" x14ac:dyDescent="0.3">
      <c r="A61" s="143" t="s">
        <v>69</v>
      </c>
      <c r="B61" s="99" t="s">
        <v>70</v>
      </c>
      <c r="C61" s="100"/>
      <c r="D61" s="101" t="s">
        <v>23</v>
      </c>
      <c r="E61" s="101"/>
      <c r="F61" s="144"/>
      <c r="G61" s="138">
        <v>4.5</v>
      </c>
      <c r="H61" s="65">
        <f>G61*30</f>
        <v>135</v>
      </c>
      <c r="I61" s="66">
        <f t="shared" ref="I61:I64" si="35">SUM(J61+K61+L61)</f>
        <v>90</v>
      </c>
      <c r="J61" s="84"/>
      <c r="K61" s="85"/>
      <c r="L61" s="85">
        <v>90</v>
      </c>
      <c r="M61" s="145">
        <f>H61-I61</f>
        <v>45</v>
      </c>
      <c r="N61" s="146"/>
      <c r="O61" s="147"/>
      <c r="P61" s="148"/>
      <c r="Q61" s="149"/>
      <c r="R61" s="147"/>
      <c r="S61" s="150"/>
      <c r="T61" s="149"/>
      <c r="U61" s="147"/>
      <c r="V61" s="151"/>
      <c r="W61" s="149"/>
      <c r="X61" s="147"/>
      <c r="Y61" s="151"/>
    </row>
    <row r="62" spans="1:25" ht="15" customHeight="1" thickBot="1" x14ac:dyDescent="0.3">
      <c r="A62" s="143" t="s">
        <v>71</v>
      </c>
      <c r="B62" s="74" t="s">
        <v>255</v>
      </c>
      <c r="C62" s="75"/>
      <c r="D62" s="76" t="s">
        <v>25</v>
      </c>
      <c r="E62" s="76"/>
      <c r="F62" s="152"/>
      <c r="G62" s="54">
        <v>4.5</v>
      </c>
      <c r="H62" s="65">
        <f>G62*30</f>
        <v>135</v>
      </c>
      <c r="I62" s="66">
        <f t="shared" si="35"/>
        <v>90</v>
      </c>
      <c r="J62" s="84"/>
      <c r="K62" s="85"/>
      <c r="L62" s="85">
        <v>90</v>
      </c>
      <c r="M62" s="145">
        <f>H62-I62</f>
        <v>45</v>
      </c>
      <c r="N62" s="153"/>
      <c r="O62" s="154"/>
      <c r="P62" s="155"/>
      <c r="Q62" s="156"/>
      <c r="R62" s="154"/>
      <c r="S62" s="157"/>
      <c r="T62" s="158"/>
      <c r="U62" s="154"/>
      <c r="V62" s="157"/>
      <c r="W62" s="156"/>
      <c r="X62" s="154"/>
      <c r="Y62" s="157"/>
    </row>
    <row r="63" spans="1:25" ht="15" customHeight="1" thickBot="1" x14ac:dyDescent="0.3">
      <c r="A63" s="143" t="s">
        <v>73</v>
      </c>
      <c r="B63" s="127" t="s">
        <v>72</v>
      </c>
      <c r="C63" s="128"/>
      <c r="D63" s="76" t="s">
        <v>27</v>
      </c>
      <c r="E63" s="76"/>
      <c r="F63" s="152"/>
      <c r="G63" s="54">
        <v>4.5</v>
      </c>
      <c r="H63" s="65">
        <f>G63*30</f>
        <v>135</v>
      </c>
      <c r="I63" s="66">
        <f t="shared" si="35"/>
        <v>90</v>
      </c>
      <c r="J63" s="84"/>
      <c r="K63" s="85"/>
      <c r="L63" s="85">
        <v>90</v>
      </c>
      <c r="M63" s="145">
        <f>H63-I63</f>
        <v>45</v>
      </c>
      <c r="N63" s="159"/>
      <c r="O63" s="160"/>
      <c r="P63" s="161"/>
      <c r="Q63" s="162"/>
      <c r="R63" s="160"/>
      <c r="S63" s="163"/>
      <c r="T63" s="164"/>
      <c r="U63" s="160"/>
      <c r="V63" s="163"/>
      <c r="W63" s="162"/>
      <c r="X63" s="160"/>
      <c r="Y63" s="163"/>
    </row>
    <row r="64" spans="1:25" ht="15" customHeight="1" thickBot="1" x14ac:dyDescent="0.3">
      <c r="A64" s="165" t="s">
        <v>75</v>
      </c>
      <c r="B64" s="127" t="s">
        <v>76</v>
      </c>
      <c r="C64" s="128"/>
      <c r="D64" s="129" t="s">
        <v>29</v>
      </c>
      <c r="E64" s="129"/>
      <c r="F64" s="166"/>
      <c r="G64" s="89">
        <v>6.5</v>
      </c>
      <c r="H64" s="61">
        <f>G64*30</f>
        <v>195</v>
      </c>
      <c r="I64" s="66">
        <f t="shared" si="35"/>
        <v>130</v>
      </c>
      <c r="J64" s="530"/>
      <c r="K64" s="531"/>
      <c r="L64" s="531">
        <v>130</v>
      </c>
      <c r="M64" s="167">
        <f>H64-I64</f>
        <v>65</v>
      </c>
      <c r="N64" s="168"/>
      <c r="O64" s="169"/>
      <c r="P64" s="170"/>
      <c r="Q64" s="171"/>
      <c r="R64" s="169"/>
      <c r="S64" s="172"/>
      <c r="T64" s="171"/>
      <c r="U64" s="169"/>
      <c r="V64" s="172"/>
      <c r="W64" s="173"/>
      <c r="X64" s="169"/>
      <c r="Y64" s="172"/>
    </row>
    <row r="65" spans="1:25" ht="15" customHeight="1" thickBot="1" x14ac:dyDescent="0.3">
      <c r="A65" s="764" t="s">
        <v>77</v>
      </c>
      <c r="B65" s="740"/>
      <c r="C65" s="740"/>
      <c r="D65" s="740"/>
      <c r="E65" s="740"/>
      <c r="F65" s="740"/>
      <c r="G65" s="174">
        <f>SUM(G61:G64)</f>
        <v>20</v>
      </c>
      <c r="H65" s="90">
        <f t="shared" ref="H65:Y65" si="36">SUM(H61:H64)</f>
        <v>600</v>
      </c>
      <c r="I65" s="82">
        <f t="shared" si="36"/>
        <v>400</v>
      </c>
      <c r="J65" s="82">
        <f t="shared" si="36"/>
        <v>0</v>
      </c>
      <c r="K65" s="82">
        <f t="shared" si="36"/>
        <v>0</v>
      </c>
      <c r="L65" s="82">
        <f t="shared" si="36"/>
        <v>400</v>
      </c>
      <c r="M65" s="91">
        <f t="shared" si="36"/>
        <v>200</v>
      </c>
      <c r="N65" s="90">
        <f t="shared" si="36"/>
        <v>0</v>
      </c>
      <c r="O65" s="82">
        <f t="shared" si="36"/>
        <v>0</v>
      </c>
      <c r="P65" s="91">
        <f t="shared" si="36"/>
        <v>0</v>
      </c>
      <c r="Q65" s="90">
        <f t="shared" si="36"/>
        <v>0</v>
      </c>
      <c r="R65" s="82">
        <f t="shared" si="36"/>
        <v>0</v>
      </c>
      <c r="S65" s="92">
        <f t="shared" si="36"/>
        <v>0</v>
      </c>
      <c r="T65" s="93">
        <f t="shared" si="36"/>
        <v>0</v>
      </c>
      <c r="U65" s="82">
        <f t="shared" si="36"/>
        <v>0</v>
      </c>
      <c r="V65" s="91">
        <f t="shared" si="36"/>
        <v>0</v>
      </c>
      <c r="W65" s="90">
        <f t="shared" si="36"/>
        <v>0</v>
      </c>
      <c r="X65" s="82">
        <f t="shared" si="36"/>
        <v>0</v>
      </c>
      <c r="Y65" s="92">
        <f t="shared" si="36"/>
        <v>0</v>
      </c>
    </row>
    <row r="66" spans="1:25" ht="15" customHeight="1" thickBot="1" x14ac:dyDescent="0.3">
      <c r="A66" s="760" t="s">
        <v>173</v>
      </c>
      <c r="B66" s="761"/>
      <c r="C66" s="761"/>
      <c r="D66" s="761"/>
      <c r="E66" s="761"/>
      <c r="F66" s="761"/>
      <c r="G66" s="761"/>
      <c r="H66" s="762"/>
      <c r="I66" s="762"/>
      <c r="J66" s="762"/>
      <c r="K66" s="762"/>
      <c r="L66" s="762"/>
      <c r="M66" s="762"/>
      <c r="N66" s="762"/>
      <c r="O66" s="762"/>
      <c r="P66" s="762"/>
      <c r="Q66" s="762"/>
      <c r="R66" s="762"/>
      <c r="S66" s="762"/>
      <c r="T66" s="762"/>
      <c r="U66" s="762"/>
      <c r="V66" s="762"/>
      <c r="W66" s="762"/>
      <c r="X66" s="762"/>
      <c r="Y66" s="763"/>
    </row>
    <row r="67" spans="1:25" ht="15" customHeight="1" thickBot="1" x14ac:dyDescent="0.3">
      <c r="A67" s="124" t="s">
        <v>78</v>
      </c>
      <c r="B67" s="175" t="s">
        <v>174</v>
      </c>
      <c r="C67" s="457" t="s">
        <v>29</v>
      </c>
      <c r="D67" s="176"/>
      <c r="E67" s="176"/>
      <c r="F67" s="177"/>
      <c r="G67" s="54">
        <v>3</v>
      </c>
      <c r="H67" s="65">
        <f>G67*30</f>
        <v>90</v>
      </c>
      <c r="I67" s="66">
        <f>SUM(J67+K67+L67)</f>
        <v>0</v>
      </c>
      <c r="J67" s="84"/>
      <c r="K67" s="85"/>
      <c r="L67" s="85"/>
      <c r="M67" s="145">
        <f>H67-I67</f>
        <v>90</v>
      </c>
      <c r="N67" s="56"/>
      <c r="O67" s="57"/>
      <c r="P67" s="178"/>
      <c r="Q67" s="179"/>
      <c r="R67" s="57"/>
      <c r="S67" s="58"/>
      <c r="T67" s="56"/>
      <c r="U67" s="57"/>
      <c r="V67" s="178"/>
      <c r="W67" s="56"/>
      <c r="X67" s="57"/>
      <c r="Y67" s="178"/>
    </row>
    <row r="68" spans="1:25" ht="15" customHeight="1" thickBot="1" x14ac:dyDescent="0.3">
      <c r="A68" s="764" t="s">
        <v>79</v>
      </c>
      <c r="B68" s="740"/>
      <c r="C68" s="740"/>
      <c r="D68" s="740"/>
      <c r="E68" s="740"/>
      <c r="F68" s="740"/>
      <c r="G68" s="89">
        <f t="shared" ref="G68:Y68" si="37">SUM(G67:G67)</f>
        <v>3</v>
      </c>
      <c r="H68" s="180">
        <f t="shared" si="37"/>
        <v>90</v>
      </c>
      <c r="I68" s="181">
        <f t="shared" si="37"/>
        <v>0</v>
      </c>
      <c r="J68" s="181">
        <f t="shared" si="37"/>
        <v>0</v>
      </c>
      <c r="K68" s="181">
        <f t="shared" si="37"/>
        <v>0</v>
      </c>
      <c r="L68" s="181">
        <f t="shared" si="37"/>
        <v>0</v>
      </c>
      <c r="M68" s="182">
        <f t="shared" si="37"/>
        <v>90</v>
      </c>
      <c r="N68" s="180">
        <f t="shared" si="37"/>
        <v>0</v>
      </c>
      <c r="O68" s="183">
        <f t="shared" si="37"/>
        <v>0</v>
      </c>
      <c r="P68" s="184">
        <f t="shared" si="37"/>
        <v>0</v>
      </c>
      <c r="Q68" s="183">
        <f t="shared" si="37"/>
        <v>0</v>
      </c>
      <c r="R68" s="183">
        <f t="shared" si="37"/>
        <v>0</v>
      </c>
      <c r="S68" s="185">
        <f t="shared" si="37"/>
        <v>0</v>
      </c>
      <c r="T68" s="180">
        <f t="shared" si="37"/>
        <v>0</v>
      </c>
      <c r="U68" s="183">
        <f t="shared" si="37"/>
        <v>0</v>
      </c>
      <c r="V68" s="184">
        <f t="shared" si="37"/>
        <v>0</v>
      </c>
      <c r="W68" s="180">
        <f t="shared" si="37"/>
        <v>0</v>
      </c>
      <c r="X68" s="183">
        <f t="shared" si="37"/>
        <v>0</v>
      </c>
      <c r="Y68" s="184">
        <f t="shared" si="37"/>
        <v>0</v>
      </c>
    </row>
    <row r="69" spans="1:25" ht="15" customHeight="1" thickBot="1" x14ac:dyDescent="0.3">
      <c r="A69" s="765" t="s">
        <v>80</v>
      </c>
      <c r="B69" s="766"/>
      <c r="C69" s="766"/>
      <c r="D69" s="766"/>
      <c r="E69" s="766"/>
      <c r="F69" s="766"/>
      <c r="G69" s="186">
        <f t="shared" ref="G69:Y69" si="38">SUM(G18,G59,G65,G68)</f>
        <v>180</v>
      </c>
      <c r="H69" s="187">
        <f t="shared" si="38"/>
        <v>5400</v>
      </c>
      <c r="I69" s="188">
        <f t="shared" si="38"/>
        <v>2511</v>
      </c>
      <c r="J69" s="188">
        <f t="shared" si="38"/>
        <v>778</v>
      </c>
      <c r="K69" s="188">
        <f t="shared" si="38"/>
        <v>24</v>
      </c>
      <c r="L69" s="188">
        <f t="shared" si="38"/>
        <v>1709</v>
      </c>
      <c r="M69" s="189">
        <f t="shared" si="38"/>
        <v>2889</v>
      </c>
      <c r="N69" s="187">
        <f t="shared" si="38"/>
        <v>22</v>
      </c>
      <c r="O69" s="188">
        <f t="shared" si="38"/>
        <v>22</v>
      </c>
      <c r="P69" s="189">
        <f t="shared" si="38"/>
        <v>22</v>
      </c>
      <c r="Q69" s="187">
        <f t="shared" si="38"/>
        <v>15</v>
      </c>
      <c r="R69" s="188">
        <f t="shared" si="38"/>
        <v>12</v>
      </c>
      <c r="S69" s="190">
        <f t="shared" si="38"/>
        <v>18</v>
      </c>
      <c r="T69" s="191">
        <f t="shared" si="38"/>
        <v>18</v>
      </c>
      <c r="U69" s="188">
        <f t="shared" si="38"/>
        <v>10</v>
      </c>
      <c r="V69" s="189">
        <f t="shared" si="38"/>
        <v>16</v>
      </c>
      <c r="W69" s="187">
        <f t="shared" si="38"/>
        <v>12</v>
      </c>
      <c r="X69" s="188">
        <f t="shared" si="38"/>
        <v>14</v>
      </c>
      <c r="Y69" s="190">
        <f t="shared" si="38"/>
        <v>10</v>
      </c>
    </row>
    <row r="70" spans="1:25" ht="15" customHeight="1" thickBot="1" x14ac:dyDescent="0.3">
      <c r="A70" s="768" t="s">
        <v>81</v>
      </c>
      <c r="B70" s="769"/>
      <c r="C70" s="769"/>
      <c r="D70" s="769"/>
      <c r="E70" s="769"/>
      <c r="F70" s="769"/>
      <c r="G70" s="769"/>
      <c r="H70" s="769"/>
      <c r="I70" s="769"/>
      <c r="J70" s="769"/>
      <c r="K70" s="769"/>
      <c r="L70" s="769"/>
      <c r="M70" s="769"/>
      <c r="N70" s="770"/>
      <c r="O70" s="770"/>
      <c r="P70" s="770"/>
      <c r="Q70" s="770"/>
      <c r="R70" s="770"/>
      <c r="S70" s="770"/>
      <c r="T70" s="770"/>
      <c r="U70" s="770"/>
      <c r="V70" s="770"/>
      <c r="W70" s="770"/>
      <c r="X70" s="770"/>
      <c r="Y70" s="690"/>
    </row>
    <row r="71" spans="1:25" ht="15" customHeight="1" thickBot="1" x14ac:dyDescent="0.3">
      <c r="A71" s="727" t="s">
        <v>82</v>
      </c>
      <c r="B71" s="798"/>
      <c r="C71" s="728"/>
      <c r="D71" s="728"/>
      <c r="E71" s="728"/>
      <c r="F71" s="728"/>
      <c r="G71" s="798"/>
      <c r="H71" s="728"/>
      <c r="I71" s="728"/>
      <c r="J71" s="728"/>
      <c r="K71" s="728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8"/>
      <c r="X71" s="799"/>
      <c r="Y71" s="800"/>
    </row>
    <row r="72" spans="1:25" s="406" customFormat="1" ht="15" customHeight="1" thickBot="1" x14ac:dyDescent="0.3">
      <c r="A72" s="715" t="s">
        <v>83</v>
      </c>
      <c r="B72" s="338" t="s">
        <v>34</v>
      </c>
      <c r="C72" s="719"/>
      <c r="D72" s="723">
        <v>3</v>
      </c>
      <c r="E72" s="723"/>
      <c r="F72" s="750"/>
      <c r="G72" s="754">
        <v>3</v>
      </c>
      <c r="H72" s="386">
        <f>G72*30</f>
        <v>90</v>
      </c>
      <c r="I72" s="387">
        <f t="shared" ref="I72:I86" si="39">SUM(J72+K72+L72)</f>
        <v>45</v>
      </c>
      <c r="J72" s="388"/>
      <c r="K72" s="388"/>
      <c r="L72" s="388">
        <v>45</v>
      </c>
      <c r="M72" s="389">
        <f t="shared" ref="M72" si="40">H72-I72</f>
        <v>45</v>
      </c>
      <c r="N72" s="711"/>
      <c r="O72" s="732"/>
      <c r="P72" s="736"/>
      <c r="Q72" s="711">
        <v>3</v>
      </c>
      <c r="R72" s="732"/>
      <c r="S72" s="742"/>
      <c r="T72" s="746"/>
      <c r="U72" s="732"/>
      <c r="V72" s="736"/>
      <c r="W72" s="711"/>
      <c r="X72" s="732"/>
      <c r="Y72" s="736"/>
    </row>
    <row r="73" spans="1:25" ht="15" customHeight="1" thickBot="1" x14ac:dyDescent="0.3">
      <c r="A73" s="717"/>
      <c r="B73" s="338" t="s">
        <v>84</v>
      </c>
      <c r="C73" s="721"/>
      <c r="D73" s="725"/>
      <c r="E73" s="725"/>
      <c r="F73" s="752"/>
      <c r="G73" s="755"/>
      <c r="H73" s="194">
        <f>G72*30</f>
        <v>90</v>
      </c>
      <c r="I73" s="29">
        <f t="shared" si="39"/>
        <v>45</v>
      </c>
      <c r="J73" s="380">
        <v>30</v>
      </c>
      <c r="K73" s="380">
        <v>15</v>
      </c>
      <c r="L73" s="380"/>
      <c r="M73" s="195">
        <f t="shared" ref="M73" si="41">H73-I73</f>
        <v>45</v>
      </c>
      <c r="N73" s="713"/>
      <c r="O73" s="734"/>
      <c r="P73" s="738"/>
      <c r="Q73" s="713"/>
      <c r="R73" s="734"/>
      <c r="S73" s="744"/>
      <c r="T73" s="748"/>
      <c r="U73" s="734"/>
      <c r="V73" s="738"/>
      <c r="W73" s="713"/>
      <c r="X73" s="734"/>
      <c r="Y73" s="738"/>
    </row>
    <row r="74" spans="1:25" ht="15" customHeight="1" thickBot="1" x14ac:dyDescent="0.3">
      <c r="A74" s="801"/>
      <c r="B74" s="338" t="s">
        <v>85</v>
      </c>
      <c r="C74" s="802"/>
      <c r="D74" s="776"/>
      <c r="E74" s="776"/>
      <c r="F74" s="759"/>
      <c r="G74" s="755"/>
      <c r="H74" s="194">
        <f>G72*30</f>
        <v>90</v>
      </c>
      <c r="I74" s="29">
        <f t="shared" si="39"/>
        <v>45</v>
      </c>
      <c r="J74" s="380">
        <v>15</v>
      </c>
      <c r="K74" s="380"/>
      <c r="L74" s="380">
        <v>30</v>
      </c>
      <c r="M74" s="195">
        <f t="shared" ref="M74" si="42">H74-I74</f>
        <v>45</v>
      </c>
      <c r="N74" s="757"/>
      <c r="O74" s="758"/>
      <c r="P74" s="767"/>
      <c r="Q74" s="757"/>
      <c r="R74" s="758"/>
      <c r="S74" s="803"/>
      <c r="T74" s="804"/>
      <c r="U74" s="758"/>
      <c r="V74" s="767"/>
      <c r="W74" s="757"/>
      <c r="X74" s="758"/>
      <c r="Y74" s="767"/>
    </row>
    <row r="75" spans="1:25" s="406" customFormat="1" ht="15" customHeight="1" thickBot="1" x14ac:dyDescent="0.3">
      <c r="A75" s="801"/>
      <c r="B75" s="338" t="s">
        <v>90</v>
      </c>
      <c r="C75" s="802"/>
      <c r="D75" s="776"/>
      <c r="E75" s="776"/>
      <c r="F75" s="759"/>
      <c r="G75" s="755"/>
      <c r="H75" s="194">
        <f>G72*30</f>
        <v>90</v>
      </c>
      <c r="I75" s="29">
        <f t="shared" si="39"/>
        <v>45</v>
      </c>
      <c r="J75" s="380">
        <v>15</v>
      </c>
      <c r="K75" s="380"/>
      <c r="L75" s="380">
        <v>30</v>
      </c>
      <c r="M75" s="195">
        <f t="shared" ref="M75" si="43">H75-I75</f>
        <v>45</v>
      </c>
      <c r="N75" s="757"/>
      <c r="O75" s="758"/>
      <c r="P75" s="767"/>
      <c r="Q75" s="757"/>
      <c r="R75" s="758"/>
      <c r="S75" s="803"/>
      <c r="T75" s="804"/>
      <c r="U75" s="758"/>
      <c r="V75" s="767"/>
      <c r="W75" s="757"/>
      <c r="X75" s="758"/>
      <c r="Y75" s="767"/>
    </row>
    <row r="76" spans="1:25" ht="15" customHeight="1" thickBot="1" x14ac:dyDescent="0.3">
      <c r="A76" s="718"/>
      <c r="B76" s="338" t="s">
        <v>194</v>
      </c>
      <c r="C76" s="722"/>
      <c r="D76" s="726"/>
      <c r="E76" s="726"/>
      <c r="F76" s="753"/>
      <c r="G76" s="756"/>
      <c r="H76" s="390">
        <f>G72*30</f>
        <v>90</v>
      </c>
      <c r="I76" s="391">
        <f t="shared" si="39"/>
        <v>0</v>
      </c>
      <c r="J76" s="381"/>
      <c r="K76" s="381"/>
      <c r="L76" s="381"/>
      <c r="M76" s="392"/>
      <c r="N76" s="714"/>
      <c r="O76" s="735"/>
      <c r="P76" s="739"/>
      <c r="Q76" s="714"/>
      <c r="R76" s="735"/>
      <c r="S76" s="745"/>
      <c r="T76" s="749"/>
      <c r="U76" s="735"/>
      <c r="V76" s="739"/>
      <c r="W76" s="714"/>
      <c r="X76" s="735"/>
      <c r="Y76" s="739"/>
    </row>
    <row r="77" spans="1:25" ht="15" customHeight="1" thickBot="1" x14ac:dyDescent="0.3">
      <c r="A77" s="715" t="s">
        <v>86</v>
      </c>
      <c r="B77" s="338" t="s">
        <v>34</v>
      </c>
      <c r="C77" s="719"/>
      <c r="D77" s="723" t="s">
        <v>24</v>
      </c>
      <c r="E77" s="723"/>
      <c r="F77" s="750"/>
      <c r="G77" s="754">
        <v>3</v>
      </c>
      <c r="H77" s="386">
        <f>G77*30</f>
        <v>90</v>
      </c>
      <c r="I77" s="387">
        <f t="shared" si="39"/>
        <v>36</v>
      </c>
      <c r="J77" s="388"/>
      <c r="K77" s="388"/>
      <c r="L77" s="388">
        <v>36</v>
      </c>
      <c r="M77" s="389">
        <f t="shared" ref="M77:M80" si="44">H77-I77</f>
        <v>54</v>
      </c>
      <c r="N77" s="711"/>
      <c r="O77" s="732"/>
      <c r="P77" s="736"/>
      <c r="Q77" s="711"/>
      <c r="R77" s="732">
        <v>4</v>
      </c>
      <c r="S77" s="742"/>
      <c r="T77" s="746"/>
      <c r="U77" s="732"/>
      <c r="V77" s="736"/>
      <c r="W77" s="711"/>
      <c r="X77" s="732"/>
      <c r="Y77" s="736"/>
    </row>
    <row r="78" spans="1:25" s="406" customFormat="1" ht="15" customHeight="1" thickBot="1" x14ac:dyDescent="0.3">
      <c r="A78" s="716"/>
      <c r="B78" s="338" t="s">
        <v>196</v>
      </c>
      <c r="C78" s="720"/>
      <c r="D78" s="724"/>
      <c r="E78" s="724"/>
      <c r="F78" s="751"/>
      <c r="G78" s="755"/>
      <c r="H78" s="194">
        <f>G77*30</f>
        <v>90</v>
      </c>
      <c r="I78" s="29">
        <f t="shared" si="39"/>
        <v>36</v>
      </c>
      <c r="J78" s="380">
        <v>18</v>
      </c>
      <c r="K78" s="380"/>
      <c r="L78" s="380">
        <v>18</v>
      </c>
      <c r="M78" s="195">
        <f t="shared" ref="M78" si="45">H78-I78</f>
        <v>54</v>
      </c>
      <c r="N78" s="712"/>
      <c r="O78" s="733"/>
      <c r="P78" s="737"/>
      <c r="Q78" s="712"/>
      <c r="R78" s="733"/>
      <c r="S78" s="743"/>
      <c r="T78" s="747"/>
      <c r="U78" s="733"/>
      <c r="V78" s="737"/>
      <c r="W78" s="712"/>
      <c r="X78" s="733"/>
      <c r="Y78" s="737"/>
    </row>
    <row r="79" spans="1:25" ht="15" customHeight="1" thickBot="1" x14ac:dyDescent="0.3">
      <c r="A79" s="716"/>
      <c r="B79" s="338" t="s">
        <v>87</v>
      </c>
      <c r="C79" s="720"/>
      <c r="D79" s="724"/>
      <c r="E79" s="724"/>
      <c r="F79" s="751"/>
      <c r="G79" s="755"/>
      <c r="H79" s="194">
        <f>G77*30</f>
        <v>90</v>
      </c>
      <c r="I79" s="29">
        <f t="shared" si="39"/>
        <v>36</v>
      </c>
      <c r="J79" s="380">
        <v>18</v>
      </c>
      <c r="K79" s="380"/>
      <c r="L79" s="380">
        <v>18</v>
      </c>
      <c r="M79" s="195">
        <f t="shared" si="44"/>
        <v>54</v>
      </c>
      <c r="N79" s="712"/>
      <c r="O79" s="733"/>
      <c r="P79" s="737"/>
      <c r="Q79" s="712"/>
      <c r="R79" s="733"/>
      <c r="S79" s="743"/>
      <c r="T79" s="747"/>
      <c r="U79" s="733"/>
      <c r="V79" s="737"/>
      <c r="W79" s="712"/>
      <c r="X79" s="733"/>
      <c r="Y79" s="737"/>
    </row>
    <row r="80" spans="1:25" ht="15" customHeight="1" thickBot="1" x14ac:dyDescent="0.3">
      <c r="A80" s="717"/>
      <c r="B80" s="338" t="s">
        <v>88</v>
      </c>
      <c r="C80" s="721"/>
      <c r="D80" s="725"/>
      <c r="E80" s="725"/>
      <c r="F80" s="752"/>
      <c r="G80" s="755"/>
      <c r="H80" s="194">
        <f>G77*30</f>
        <v>90</v>
      </c>
      <c r="I80" s="29">
        <f t="shared" si="39"/>
        <v>36</v>
      </c>
      <c r="J80" s="380">
        <v>18</v>
      </c>
      <c r="K80" s="380"/>
      <c r="L80" s="380">
        <v>18</v>
      </c>
      <c r="M80" s="195">
        <f t="shared" si="44"/>
        <v>54</v>
      </c>
      <c r="N80" s="713"/>
      <c r="O80" s="734"/>
      <c r="P80" s="738"/>
      <c r="Q80" s="713"/>
      <c r="R80" s="734"/>
      <c r="S80" s="744"/>
      <c r="T80" s="748"/>
      <c r="U80" s="734"/>
      <c r="V80" s="738"/>
      <c r="W80" s="713"/>
      <c r="X80" s="734"/>
      <c r="Y80" s="738"/>
    </row>
    <row r="81" spans="1:25" s="406" customFormat="1" ht="15" customHeight="1" thickBot="1" x14ac:dyDescent="0.3">
      <c r="A81" s="718"/>
      <c r="B81" s="338" t="s">
        <v>194</v>
      </c>
      <c r="C81" s="722"/>
      <c r="D81" s="726"/>
      <c r="E81" s="726"/>
      <c r="F81" s="753"/>
      <c r="G81" s="756"/>
      <c r="H81" s="390">
        <f>G77*30</f>
        <v>90</v>
      </c>
      <c r="I81" s="391">
        <f t="shared" si="39"/>
        <v>0</v>
      </c>
      <c r="J81" s="381"/>
      <c r="K81" s="381"/>
      <c r="L81" s="381"/>
      <c r="M81" s="392"/>
      <c r="N81" s="714"/>
      <c r="O81" s="735"/>
      <c r="P81" s="739"/>
      <c r="Q81" s="714"/>
      <c r="R81" s="735"/>
      <c r="S81" s="745"/>
      <c r="T81" s="749"/>
      <c r="U81" s="735"/>
      <c r="V81" s="739"/>
      <c r="W81" s="714"/>
      <c r="X81" s="735"/>
      <c r="Y81" s="739"/>
    </row>
    <row r="82" spans="1:25" ht="15" customHeight="1" thickBot="1" x14ac:dyDescent="0.3">
      <c r="A82" s="715" t="s">
        <v>89</v>
      </c>
      <c r="B82" s="338" t="s">
        <v>34</v>
      </c>
      <c r="C82" s="719"/>
      <c r="D82" s="723" t="s">
        <v>25</v>
      </c>
      <c r="E82" s="723"/>
      <c r="F82" s="750"/>
      <c r="G82" s="754">
        <v>3</v>
      </c>
      <c r="H82" s="386">
        <f>G82*30</f>
        <v>90</v>
      </c>
      <c r="I82" s="387">
        <f t="shared" si="39"/>
        <v>36</v>
      </c>
      <c r="J82" s="388"/>
      <c r="K82" s="388"/>
      <c r="L82" s="388">
        <v>36</v>
      </c>
      <c r="M82" s="389">
        <f t="shared" ref="M82:M85" si="46">H82-I82</f>
        <v>54</v>
      </c>
      <c r="N82" s="711"/>
      <c r="O82" s="732"/>
      <c r="P82" s="736"/>
      <c r="Q82" s="711"/>
      <c r="R82" s="732"/>
      <c r="S82" s="742">
        <v>4</v>
      </c>
      <c r="T82" s="746"/>
      <c r="U82" s="732"/>
      <c r="V82" s="736"/>
      <c r="W82" s="711"/>
      <c r="X82" s="732"/>
      <c r="Y82" s="736"/>
    </row>
    <row r="83" spans="1:25" s="406" customFormat="1" ht="15" customHeight="1" thickBot="1" x14ac:dyDescent="0.3">
      <c r="A83" s="716"/>
      <c r="B83" s="338" t="s">
        <v>197</v>
      </c>
      <c r="C83" s="720"/>
      <c r="D83" s="724"/>
      <c r="E83" s="724"/>
      <c r="F83" s="751"/>
      <c r="G83" s="755"/>
      <c r="H83" s="194">
        <f>G82*30</f>
        <v>90</v>
      </c>
      <c r="I83" s="29">
        <f t="shared" si="39"/>
        <v>36</v>
      </c>
      <c r="J83" s="380">
        <v>18</v>
      </c>
      <c r="K83" s="380"/>
      <c r="L83" s="380">
        <v>18</v>
      </c>
      <c r="M83" s="195">
        <f t="shared" ref="M83" si="47">H83-I83</f>
        <v>54</v>
      </c>
      <c r="N83" s="712"/>
      <c r="O83" s="733"/>
      <c r="P83" s="737"/>
      <c r="Q83" s="712"/>
      <c r="R83" s="733"/>
      <c r="S83" s="743"/>
      <c r="T83" s="747"/>
      <c r="U83" s="733"/>
      <c r="V83" s="737"/>
      <c r="W83" s="712"/>
      <c r="X83" s="733"/>
      <c r="Y83" s="737"/>
    </row>
    <row r="84" spans="1:25" s="406" customFormat="1" ht="15" customHeight="1" thickBot="1" x14ac:dyDescent="0.3">
      <c r="A84" s="716"/>
      <c r="B84" s="338" t="s">
        <v>91</v>
      </c>
      <c r="C84" s="720"/>
      <c r="D84" s="724"/>
      <c r="E84" s="724"/>
      <c r="F84" s="751"/>
      <c r="G84" s="755"/>
      <c r="H84" s="194">
        <f>G82*30</f>
        <v>90</v>
      </c>
      <c r="I84" s="29">
        <f t="shared" si="39"/>
        <v>36</v>
      </c>
      <c r="J84" s="380">
        <v>18</v>
      </c>
      <c r="K84" s="380"/>
      <c r="L84" s="380">
        <v>18</v>
      </c>
      <c r="M84" s="195">
        <f t="shared" si="46"/>
        <v>54</v>
      </c>
      <c r="N84" s="712"/>
      <c r="O84" s="733"/>
      <c r="P84" s="737"/>
      <c r="Q84" s="712"/>
      <c r="R84" s="733"/>
      <c r="S84" s="743"/>
      <c r="T84" s="747"/>
      <c r="U84" s="733"/>
      <c r="V84" s="737"/>
      <c r="W84" s="712"/>
      <c r="X84" s="733"/>
      <c r="Y84" s="737"/>
    </row>
    <row r="85" spans="1:25" s="406" customFormat="1" ht="15" customHeight="1" thickBot="1" x14ac:dyDescent="0.3">
      <c r="A85" s="717"/>
      <c r="B85" s="338" t="s">
        <v>213</v>
      </c>
      <c r="C85" s="721"/>
      <c r="D85" s="725"/>
      <c r="E85" s="725"/>
      <c r="F85" s="752"/>
      <c r="G85" s="755"/>
      <c r="H85" s="194">
        <f>G82*30</f>
        <v>90</v>
      </c>
      <c r="I85" s="29">
        <f t="shared" si="39"/>
        <v>36</v>
      </c>
      <c r="J85" s="380">
        <v>18</v>
      </c>
      <c r="K85" s="380"/>
      <c r="L85" s="380">
        <v>18</v>
      </c>
      <c r="M85" s="195">
        <f t="shared" si="46"/>
        <v>54</v>
      </c>
      <c r="N85" s="713"/>
      <c r="O85" s="734"/>
      <c r="P85" s="738"/>
      <c r="Q85" s="713"/>
      <c r="R85" s="734"/>
      <c r="S85" s="744"/>
      <c r="T85" s="748"/>
      <c r="U85" s="734"/>
      <c r="V85" s="738"/>
      <c r="W85" s="713"/>
      <c r="X85" s="734"/>
      <c r="Y85" s="738"/>
    </row>
    <row r="86" spans="1:25" ht="15" customHeight="1" thickBot="1" x14ac:dyDescent="0.3">
      <c r="A86" s="718"/>
      <c r="B86" s="338" t="s">
        <v>194</v>
      </c>
      <c r="C86" s="722"/>
      <c r="D86" s="726"/>
      <c r="E86" s="726"/>
      <c r="F86" s="753"/>
      <c r="G86" s="756"/>
      <c r="H86" s="197">
        <f>G82*30</f>
        <v>90</v>
      </c>
      <c r="I86" s="397">
        <f t="shared" si="39"/>
        <v>0</v>
      </c>
      <c r="J86" s="198"/>
      <c r="K86" s="198"/>
      <c r="L86" s="198"/>
      <c r="M86" s="199"/>
      <c r="N86" s="714"/>
      <c r="O86" s="735"/>
      <c r="P86" s="739"/>
      <c r="Q86" s="714"/>
      <c r="R86" s="735"/>
      <c r="S86" s="745"/>
      <c r="T86" s="749"/>
      <c r="U86" s="735"/>
      <c r="V86" s="739"/>
      <c r="W86" s="714"/>
      <c r="X86" s="735"/>
      <c r="Y86" s="739"/>
    </row>
    <row r="87" spans="1:25" s="406" customFormat="1" ht="15" customHeight="1" thickBot="1" x14ac:dyDescent="0.3">
      <c r="A87" s="679" t="s">
        <v>92</v>
      </c>
      <c r="B87" s="680"/>
      <c r="C87" s="740"/>
      <c r="D87" s="740"/>
      <c r="E87" s="740"/>
      <c r="F87" s="741"/>
      <c r="G87" s="54">
        <f>SUM(G72:G86)</f>
        <v>9</v>
      </c>
      <c r="H87" s="398">
        <f>SUM(H73,H78,H83)</f>
        <v>270</v>
      </c>
      <c r="I87" s="399">
        <f t="shared" ref="I87:M87" si="48">SUM(I73,I78,I83)</f>
        <v>117</v>
      </c>
      <c r="J87" s="399">
        <f t="shared" si="48"/>
        <v>66</v>
      </c>
      <c r="K87" s="399">
        <f t="shared" si="48"/>
        <v>15</v>
      </c>
      <c r="L87" s="399">
        <f t="shared" si="48"/>
        <v>36</v>
      </c>
      <c r="M87" s="400">
        <f t="shared" si="48"/>
        <v>153</v>
      </c>
      <c r="N87" s="93">
        <f t="shared" ref="N87:Y87" si="49">SUM(N72:N86)</f>
        <v>0</v>
      </c>
      <c r="O87" s="82">
        <f t="shared" si="49"/>
        <v>0</v>
      </c>
      <c r="P87" s="91">
        <f t="shared" si="49"/>
        <v>0</v>
      </c>
      <c r="Q87" s="90">
        <f t="shared" si="49"/>
        <v>3</v>
      </c>
      <c r="R87" s="82">
        <f t="shared" si="49"/>
        <v>4</v>
      </c>
      <c r="S87" s="92">
        <f t="shared" si="49"/>
        <v>4</v>
      </c>
      <c r="T87" s="93">
        <f t="shared" si="49"/>
        <v>0</v>
      </c>
      <c r="U87" s="82">
        <f t="shared" si="49"/>
        <v>0</v>
      </c>
      <c r="V87" s="91">
        <f t="shared" si="49"/>
        <v>0</v>
      </c>
      <c r="W87" s="90">
        <f t="shared" si="49"/>
        <v>0</v>
      </c>
      <c r="X87" s="82">
        <f t="shared" si="49"/>
        <v>0</v>
      </c>
      <c r="Y87" s="92">
        <f t="shared" si="49"/>
        <v>0</v>
      </c>
    </row>
    <row r="88" spans="1:25" ht="15" customHeight="1" thickBot="1" x14ac:dyDescent="0.3">
      <c r="A88" s="727" t="s">
        <v>93</v>
      </c>
      <c r="B88" s="728"/>
      <c r="C88" s="728"/>
      <c r="D88" s="728"/>
      <c r="E88" s="728"/>
      <c r="F88" s="728"/>
      <c r="G88" s="728"/>
      <c r="H88" s="729"/>
      <c r="I88" s="729"/>
      <c r="J88" s="729"/>
      <c r="K88" s="729"/>
      <c r="L88" s="729"/>
      <c r="M88" s="729"/>
      <c r="N88" s="729"/>
      <c r="O88" s="729"/>
      <c r="P88" s="729"/>
      <c r="Q88" s="729"/>
      <c r="R88" s="729"/>
      <c r="S88" s="729"/>
      <c r="T88" s="729"/>
      <c r="U88" s="729"/>
      <c r="V88" s="729"/>
      <c r="W88" s="729"/>
      <c r="X88" s="730"/>
      <c r="Y88" s="731"/>
    </row>
    <row r="89" spans="1:25" ht="15" customHeight="1" thickBot="1" x14ac:dyDescent="0.3">
      <c r="A89" s="640" t="s">
        <v>256</v>
      </c>
      <c r="B89" s="200" t="s">
        <v>224</v>
      </c>
      <c r="C89" s="643"/>
      <c r="D89" s="646">
        <v>3</v>
      </c>
      <c r="E89" s="646"/>
      <c r="F89" s="649"/>
      <c r="G89" s="652">
        <v>5</v>
      </c>
      <c r="H89" s="655">
        <f t="shared" ref="H89" si="50">G89*30</f>
        <v>150</v>
      </c>
      <c r="I89" s="658">
        <f>SUM(J89+K89+L89)</f>
        <v>60</v>
      </c>
      <c r="J89" s="661"/>
      <c r="K89" s="664"/>
      <c r="L89" s="664">
        <v>60</v>
      </c>
      <c r="M89" s="667">
        <f>H89-I89</f>
        <v>90</v>
      </c>
      <c r="N89" s="670"/>
      <c r="O89" s="634"/>
      <c r="P89" s="673"/>
      <c r="Q89" s="670">
        <v>4</v>
      </c>
      <c r="R89" s="634"/>
      <c r="S89" s="637"/>
      <c r="T89" s="676"/>
      <c r="U89" s="634"/>
      <c r="V89" s="673"/>
      <c r="W89" s="670"/>
      <c r="X89" s="634"/>
      <c r="Y89" s="637"/>
    </row>
    <row r="90" spans="1:25" s="406" customFormat="1" ht="15" customHeight="1" thickBot="1" x14ac:dyDescent="0.3">
      <c r="A90" s="641"/>
      <c r="B90" s="200" t="s">
        <v>227</v>
      </c>
      <c r="C90" s="644"/>
      <c r="D90" s="647"/>
      <c r="E90" s="647"/>
      <c r="F90" s="650"/>
      <c r="G90" s="653"/>
      <c r="H90" s="656"/>
      <c r="I90" s="659"/>
      <c r="J90" s="662"/>
      <c r="K90" s="665"/>
      <c r="L90" s="665"/>
      <c r="M90" s="668"/>
      <c r="N90" s="671"/>
      <c r="O90" s="635"/>
      <c r="P90" s="674"/>
      <c r="Q90" s="671"/>
      <c r="R90" s="635"/>
      <c r="S90" s="638"/>
      <c r="T90" s="677"/>
      <c r="U90" s="635"/>
      <c r="V90" s="674"/>
      <c r="W90" s="671"/>
      <c r="X90" s="635"/>
      <c r="Y90" s="638"/>
    </row>
    <row r="91" spans="1:25" ht="15" customHeight="1" thickBot="1" x14ac:dyDescent="0.3">
      <c r="A91" s="642"/>
      <c r="B91" s="200" t="s">
        <v>234</v>
      </c>
      <c r="C91" s="645"/>
      <c r="D91" s="648"/>
      <c r="E91" s="648"/>
      <c r="F91" s="651"/>
      <c r="G91" s="654"/>
      <c r="H91" s="657"/>
      <c r="I91" s="660"/>
      <c r="J91" s="663"/>
      <c r="K91" s="666"/>
      <c r="L91" s="666"/>
      <c r="M91" s="669"/>
      <c r="N91" s="672"/>
      <c r="O91" s="636"/>
      <c r="P91" s="675"/>
      <c r="Q91" s="672"/>
      <c r="R91" s="636"/>
      <c r="S91" s="639"/>
      <c r="T91" s="678"/>
      <c r="U91" s="636"/>
      <c r="V91" s="675"/>
      <c r="W91" s="672"/>
      <c r="X91" s="636"/>
      <c r="Y91" s="639"/>
    </row>
    <row r="92" spans="1:25" s="406" customFormat="1" ht="15" customHeight="1" thickBot="1" x14ac:dyDescent="0.3">
      <c r="A92" s="640" t="s">
        <v>94</v>
      </c>
      <c r="B92" s="200" t="s">
        <v>225</v>
      </c>
      <c r="C92" s="837"/>
      <c r="D92" s="839" t="s">
        <v>24</v>
      </c>
      <c r="E92" s="839"/>
      <c r="F92" s="709"/>
      <c r="G92" s="652">
        <v>5</v>
      </c>
      <c r="H92" s="655">
        <f t="shared" ref="H92" si="51">G92*30</f>
        <v>150</v>
      </c>
      <c r="I92" s="658">
        <f t="shared" ref="I92" si="52">SUM(J92+K92+L92)</f>
        <v>54</v>
      </c>
      <c r="J92" s="661">
        <v>8</v>
      </c>
      <c r="K92" s="664"/>
      <c r="L92" s="664">
        <v>46</v>
      </c>
      <c r="M92" s="667">
        <f>H92-I92</f>
        <v>96</v>
      </c>
      <c r="N92" s="707"/>
      <c r="O92" s="705"/>
      <c r="P92" s="703"/>
      <c r="Q92" s="707"/>
      <c r="R92" s="705">
        <v>6</v>
      </c>
      <c r="S92" s="703"/>
      <c r="T92" s="707"/>
      <c r="U92" s="705"/>
      <c r="V92" s="703"/>
      <c r="W92" s="707"/>
      <c r="X92" s="705"/>
      <c r="Y92" s="703"/>
    </row>
    <row r="93" spans="1:25" s="406" customFormat="1" ht="15" customHeight="1" thickBot="1" x14ac:dyDescent="0.3">
      <c r="A93" s="641"/>
      <c r="B93" s="200" t="s">
        <v>226</v>
      </c>
      <c r="C93" s="644"/>
      <c r="D93" s="647"/>
      <c r="E93" s="647"/>
      <c r="F93" s="650"/>
      <c r="G93" s="653"/>
      <c r="H93" s="656"/>
      <c r="I93" s="659"/>
      <c r="J93" s="662"/>
      <c r="K93" s="665"/>
      <c r="L93" s="665"/>
      <c r="M93" s="668"/>
      <c r="N93" s="671"/>
      <c r="O93" s="635"/>
      <c r="P93" s="638"/>
      <c r="Q93" s="671"/>
      <c r="R93" s="635"/>
      <c r="S93" s="638"/>
      <c r="T93" s="671"/>
      <c r="U93" s="635"/>
      <c r="V93" s="638"/>
      <c r="W93" s="671"/>
      <c r="X93" s="635"/>
      <c r="Y93" s="638"/>
    </row>
    <row r="94" spans="1:25" s="406" customFormat="1" ht="15" customHeight="1" thickBot="1" x14ac:dyDescent="0.3">
      <c r="A94" s="642"/>
      <c r="B94" s="200" t="s">
        <v>235</v>
      </c>
      <c r="C94" s="838"/>
      <c r="D94" s="840"/>
      <c r="E94" s="840"/>
      <c r="F94" s="710"/>
      <c r="G94" s="654"/>
      <c r="H94" s="657"/>
      <c r="I94" s="660"/>
      <c r="J94" s="663"/>
      <c r="K94" s="666"/>
      <c r="L94" s="666"/>
      <c r="M94" s="669"/>
      <c r="N94" s="708"/>
      <c r="O94" s="706"/>
      <c r="P94" s="704"/>
      <c r="Q94" s="708"/>
      <c r="R94" s="706"/>
      <c r="S94" s="704"/>
      <c r="T94" s="708"/>
      <c r="U94" s="706"/>
      <c r="V94" s="704"/>
      <c r="W94" s="708"/>
      <c r="X94" s="706"/>
      <c r="Y94" s="704"/>
    </row>
    <row r="95" spans="1:25" ht="15" customHeight="1" thickBot="1" x14ac:dyDescent="0.3">
      <c r="A95" s="640" t="s">
        <v>95</v>
      </c>
      <c r="B95" s="200" t="s">
        <v>228</v>
      </c>
      <c r="C95" s="643"/>
      <c r="D95" s="646">
        <v>5</v>
      </c>
      <c r="E95" s="646"/>
      <c r="F95" s="649"/>
      <c r="G95" s="652">
        <v>5</v>
      </c>
      <c r="H95" s="655">
        <f t="shared" ref="H95" si="53">G95*30</f>
        <v>150</v>
      </c>
      <c r="I95" s="658">
        <f t="shared" ref="I95" si="54">SUM(J95+K95+L95)</f>
        <v>60</v>
      </c>
      <c r="J95" s="661"/>
      <c r="K95" s="664"/>
      <c r="L95" s="664">
        <v>60</v>
      </c>
      <c r="M95" s="667">
        <f>H95-I95</f>
        <v>90</v>
      </c>
      <c r="N95" s="670"/>
      <c r="O95" s="634"/>
      <c r="P95" s="673"/>
      <c r="Q95" s="670"/>
      <c r="R95" s="634"/>
      <c r="S95" s="637"/>
      <c r="T95" s="676">
        <v>4</v>
      </c>
      <c r="U95" s="634"/>
      <c r="V95" s="673"/>
      <c r="W95" s="670"/>
      <c r="X95" s="634"/>
      <c r="Y95" s="637"/>
    </row>
    <row r="96" spans="1:25" s="406" customFormat="1" ht="15" customHeight="1" thickBot="1" x14ac:dyDescent="0.3">
      <c r="A96" s="641"/>
      <c r="B96" s="200" t="s">
        <v>229</v>
      </c>
      <c r="C96" s="644"/>
      <c r="D96" s="647"/>
      <c r="E96" s="647"/>
      <c r="F96" s="650"/>
      <c r="G96" s="653"/>
      <c r="H96" s="656"/>
      <c r="I96" s="659"/>
      <c r="J96" s="662"/>
      <c r="K96" s="665"/>
      <c r="L96" s="665"/>
      <c r="M96" s="668"/>
      <c r="N96" s="671"/>
      <c r="O96" s="635"/>
      <c r="P96" s="674"/>
      <c r="Q96" s="671"/>
      <c r="R96" s="635"/>
      <c r="S96" s="638"/>
      <c r="T96" s="677"/>
      <c r="U96" s="635"/>
      <c r="V96" s="674"/>
      <c r="W96" s="671"/>
      <c r="X96" s="635"/>
      <c r="Y96" s="638"/>
    </row>
    <row r="97" spans="1:25" ht="15" customHeight="1" thickBot="1" x14ac:dyDescent="0.3">
      <c r="A97" s="642"/>
      <c r="B97" s="200" t="s">
        <v>241</v>
      </c>
      <c r="C97" s="645"/>
      <c r="D97" s="648"/>
      <c r="E97" s="648"/>
      <c r="F97" s="651"/>
      <c r="G97" s="654"/>
      <c r="H97" s="657"/>
      <c r="I97" s="660"/>
      <c r="J97" s="663"/>
      <c r="K97" s="666"/>
      <c r="L97" s="666"/>
      <c r="M97" s="669"/>
      <c r="N97" s="672"/>
      <c r="O97" s="636"/>
      <c r="P97" s="675"/>
      <c r="Q97" s="672"/>
      <c r="R97" s="636"/>
      <c r="S97" s="639"/>
      <c r="T97" s="678"/>
      <c r="U97" s="636"/>
      <c r="V97" s="675"/>
      <c r="W97" s="672"/>
      <c r="X97" s="636"/>
      <c r="Y97" s="639"/>
    </row>
    <row r="98" spans="1:25" s="406" customFormat="1" ht="15" customHeight="1" thickBot="1" x14ac:dyDescent="0.3">
      <c r="A98" s="640" t="s">
        <v>96</v>
      </c>
      <c r="B98" s="200" t="s">
        <v>230</v>
      </c>
      <c r="C98" s="643"/>
      <c r="D98" s="646" t="s">
        <v>26</v>
      </c>
      <c r="E98" s="646"/>
      <c r="F98" s="649"/>
      <c r="G98" s="652">
        <v>5</v>
      </c>
      <c r="H98" s="656">
        <f>G98*30</f>
        <v>150</v>
      </c>
      <c r="I98" s="659">
        <f t="shared" ref="I98" si="55">SUM(J98+K98+L98)</f>
        <v>54</v>
      </c>
      <c r="J98" s="662"/>
      <c r="K98" s="665"/>
      <c r="L98" s="665">
        <v>54</v>
      </c>
      <c r="M98" s="668">
        <f>H98-I98</f>
        <v>96</v>
      </c>
      <c r="N98" s="670"/>
      <c r="O98" s="634"/>
      <c r="P98" s="673"/>
      <c r="Q98" s="670"/>
      <c r="R98" s="634"/>
      <c r="S98" s="637"/>
      <c r="T98" s="676"/>
      <c r="U98" s="634">
        <v>6</v>
      </c>
      <c r="V98" s="673"/>
      <c r="W98" s="670"/>
      <c r="X98" s="634"/>
      <c r="Y98" s="637"/>
    </row>
    <row r="99" spans="1:25" ht="15" customHeight="1" thickBot="1" x14ac:dyDescent="0.3">
      <c r="A99" s="641"/>
      <c r="B99" s="200" t="s">
        <v>231</v>
      </c>
      <c r="C99" s="644"/>
      <c r="D99" s="647"/>
      <c r="E99" s="647"/>
      <c r="F99" s="650"/>
      <c r="G99" s="653"/>
      <c r="H99" s="656"/>
      <c r="I99" s="659"/>
      <c r="J99" s="662"/>
      <c r="K99" s="665"/>
      <c r="L99" s="665"/>
      <c r="M99" s="668"/>
      <c r="N99" s="671"/>
      <c r="O99" s="635"/>
      <c r="P99" s="674"/>
      <c r="Q99" s="671"/>
      <c r="R99" s="635"/>
      <c r="S99" s="638"/>
      <c r="T99" s="677"/>
      <c r="U99" s="635"/>
      <c r="V99" s="674"/>
      <c r="W99" s="671"/>
      <c r="X99" s="635"/>
      <c r="Y99" s="638"/>
    </row>
    <row r="100" spans="1:25" s="406" customFormat="1" ht="15" customHeight="1" thickBot="1" x14ac:dyDescent="0.3">
      <c r="A100" s="642"/>
      <c r="B100" s="200" t="s">
        <v>232</v>
      </c>
      <c r="C100" s="645"/>
      <c r="D100" s="648"/>
      <c r="E100" s="648"/>
      <c r="F100" s="651"/>
      <c r="G100" s="654"/>
      <c r="H100" s="657"/>
      <c r="I100" s="660"/>
      <c r="J100" s="663"/>
      <c r="K100" s="666"/>
      <c r="L100" s="666"/>
      <c r="M100" s="669"/>
      <c r="N100" s="672"/>
      <c r="O100" s="636"/>
      <c r="P100" s="675"/>
      <c r="Q100" s="672"/>
      <c r="R100" s="636"/>
      <c r="S100" s="639"/>
      <c r="T100" s="678"/>
      <c r="U100" s="636"/>
      <c r="V100" s="675"/>
      <c r="W100" s="672"/>
      <c r="X100" s="636"/>
      <c r="Y100" s="639"/>
    </row>
    <row r="101" spans="1:25" ht="15" customHeight="1" thickBot="1" x14ac:dyDescent="0.3">
      <c r="A101" s="640" t="s">
        <v>97</v>
      </c>
      <c r="B101" s="200" t="s">
        <v>237</v>
      </c>
      <c r="C101" s="643"/>
      <c r="D101" s="646" t="s">
        <v>26</v>
      </c>
      <c r="E101" s="646"/>
      <c r="F101" s="649"/>
      <c r="G101" s="652">
        <v>5</v>
      </c>
      <c r="H101" s="655">
        <f t="shared" ref="H101" si="56">G101*30</f>
        <v>150</v>
      </c>
      <c r="I101" s="659">
        <f t="shared" ref="I101" si="57">SUM(J101+K101+L101)</f>
        <v>54</v>
      </c>
      <c r="J101" s="661">
        <v>8</v>
      </c>
      <c r="K101" s="664"/>
      <c r="L101" s="664">
        <v>46</v>
      </c>
      <c r="M101" s="667">
        <f>H101-I101</f>
        <v>96</v>
      </c>
      <c r="N101" s="670"/>
      <c r="O101" s="634"/>
      <c r="P101" s="673"/>
      <c r="Q101" s="670"/>
      <c r="R101" s="634"/>
      <c r="S101" s="637"/>
      <c r="T101" s="676"/>
      <c r="U101" s="634">
        <v>6</v>
      </c>
      <c r="V101" s="673"/>
      <c r="W101" s="670"/>
      <c r="X101" s="634"/>
      <c r="Y101" s="637"/>
    </row>
    <row r="102" spans="1:25" ht="15" customHeight="1" thickBot="1" x14ac:dyDescent="0.3">
      <c r="A102" s="641"/>
      <c r="B102" s="200" t="s">
        <v>238</v>
      </c>
      <c r="C102" s="644"/>
      <c r="D102" s="647"/>
      <c r="E102" s="647"/>
      <c r="F102" s="650"/>
      <c r="G102" s="653"/>
      <c r="H102" s="656"/>
      <c r="I102" s="659"/>
      <c r="J102" s="662"/>
      <c r="K102" s="665"/>
      <c r="L102" s="665"/>
      <c r="M102" s="668"/>
      <c r="N102" s="671"/>
      <c r="O102" s="635"/>
      <c r="P102" s="674"/>
      <c r="Q102" s="671"/>
      <c r="R102" s="635"/>
      <c r="S102" s="638"/>
      <c r="T102" s="677"/>
      <c r="U102" s="635"/>
      <c r="V102" s="674"/>
      <c r="W102" s="671"/>
      <c r="X102" s="635"/>
      <c r="Y102" s="638"/>
    </row>
    <row r="103" spans="1:25" ht="15" customHeight="1" thickBot="1" x14ac:dyDescent="0.3">
      <c r="A103" s="642"/>
      <c r="B103" s="200" t="s">
        <v>215</v>
      </c>
      <c r="C103" s="645"/>
      <c r="D103" s="648"/>
      <c r="E103" s="648"/>
      <c r="F103" s="651"/>
      <c r="G103" s="654"/>
      <c r="H103" s="657"/>
      <c r="I103" s="660"/>
      <c r="J103" s="663"/>
      <c r="K103" s="666"/>
      <c r="L103" s="666"/>
      <c r="M103" s="669"/>
      <c r="N103" s="672"/>
      <c r="O103" s="636"/>
      <c r="P103" s="675"/>
      <c r="Q103" s="672"/>
      <c r="R103" s="636"/>
      <c r="S103" s="639"/>
      <c r="T103" s="678"/>
      <c r="U103" s="636"/>
      <c r="V103" s="675"/>
      <c r="W103" s="672"/>
      <c r="X103" s="636"/>
      <c r="Y103" s="639"/>
    </row>
    <row r="104" spans="1:25" ht="15" customHeight="1" thickBot="1" x14ac:dyDescent="0.3">
      <c r="A104" s="640" t="s">
        <v>98</v>
      </c>
      <c r="B104" s="201" t="s">
        <v>176</v>
      </c>
      <c r="C104" s="643" t="s">
        <v>27</v>
      </c>
      <c r="D104" s="646"/>
      <c r="E104" s="646"/>
      <c r="F104" s="649"/>
      <c r="G104" s="652">
        <v>5</v>
      </c>
      <c r="H104" s="655">
        <f t="shared" ref="H104" si="58">G104*30</f>
        <v>150</v>
      </c>
      <c r="I104" s="658">
        <f t="shared" ref="I104" si="59">SUM(J104+K104+L104)</f>
        <v>54</v>
      </c>
      <c r="J104" s="661">
        <v>28</v>
      </c>
      <c r="K104" s="664"/>
      <c r="L104" s="664">
        <v>26</v>
      </c>
      <c r="M104" s="667">
        <f>H104-I104</f>
        <v>96</v>
      </c>
      <c r="N104" s="670"/>
      <c r="O104" s="634"/>
      <c r="P104" s="673"/>
      <c r="Q104" s="670"/>
      <c r="R104" s="634"/>
      <c r="S104" s="637"/>
      <c r="T104" s="676"/>
      <c r="U104" s="634"/>
      <c r="V104" s="673">
        <v>6</v>
      </c>
      <c r="W104" s="670"/>
      <c r="X104" s="634"/>
      <c r="Y104" s="637"/>
    </row>
    <row r="105" spans="1:25" ht="15" customHeight="1" thickBot="1" x14ac:dyDescent="0.3">
      <c r="A105" s="641"/>
      <c r="B105" s="202" t="s">
        <v>100</v>
      </c>
      <c r="C105" s="644"/>
      <c r="D105" s="647"/>
      <c r="E105" s="647"/>
      <c r="F105" s="650"/>
      <c r="G105" s="653"/>
      <c r="H105" s="656"/>
      <c r="I105" s="659"/>
      <c r="J105" s="662"/>
      <c r="K105" s="665"/>
      <c r="L105" s="665"/>
      <c r="M105" s="668"/>
      <c r="N105" s="671"/>
      <c r="O105" s="635"/>
      <c r="P105" s="674"/>
      <c r="Q105" s="671"/>
      <c r="R105" s="635"/>
      <c r="S105" s="638"/>
      <c r="T105" s="677"/>
      <c r="U105" s="635"/>
      <c r="V105" s="674"/>
      <c r="W105" s="671"/>
      <c r="X105" s="635"/>
      <c r="Y105" s="638"/>
    </row>
    <row r="106" spans="1:25" ht="15" customHeight="1" thickBot="1" x14ac:dyDescent="0.3">
      <c r="A106" s="642"/>
      <c r="B106" s="200" t="s">
        <v>242</v>
      </c>
      <c r="C106" s="645"/>
      <c r="D106" s="648"/>
      <c r="E106" s="648"/>
      <c r="F106" s="651"/>
      <c r="G106" s="654"/>
      <c r="H106" s="657"/>
      <c r="I106" s="660"/>
      <c r="J106" s="663"/>
      <c r="K106" s="666"/>
      <c r="L106" s="666"/>
      <c r="M106" s="669"/>
      <c r="N106" s="672"/>
      <c r="O106" s="636"/>
      <c r="P106" s="675"/>
      <c r="Q106" s="672"/>
      <c r="R106" s="636"/>
      <c r="S106" s="639"/>
      <c r="T106" s="678"/>
      <c r="U106" s="636"/>
      <c r="V106" s="675"/>
      <c r="W106" s="672"/>
      <c r="X106" s="636"/>
      <c r="Y106" s="639"/>
    </row>
    <row r="107" spans="1:25" ht="15" customHeight="1" thickBot="1" x14ac:dyDescent="0.3">
      <c r="A107" s="640" t="s">
        <v>99</v>
      </c>
      <c r="B107" s="200" t="s">
        <v>233</v>
      </c>
      <c r="C107" s="643"/>
      <c r="D107" s="646">
        <v>7</v>
      </c>
      <c r="E107" s="646"/>
      <c r="F107" s="649"/>
      <c r="G107" s="652">
        <v>5</v>
      </c>
      <c r="H107" s="655">
        <f t="shared" ref="H107" si="60">G107*30</f>
        <v>150</v>
      </c>
      <c r="I107" s="658">
        <f t="shared" ref="I107" si="61">SUM(J107+K107+L107)</f>
        <v>60</v>
      </c>
      <c r="J107" s="661"/>
      <c r="K107" s="664"/>
      <c r="L107" s="664">
        <v>60</v>
      </c>
      <c r="M107" s="667">
        <f>H107-I107</f>
        <v>90</v>
      </c>
      <c r="N107" s="670"/>
      <c r="O107" s="634"/>
      <c r="P107" s="673"/>
      <c r="Q107" s="670"/>
      <c r="R107" s="634"/>
      <c r="S107" s="637"/>
      <c r="T107" s="676"/>
      <c r="U107" s="634"/>
      <c r="V107" s="673"/>
      <c r="W107" s="670">
        <v>4</v>
      </c>
      <c r="X107" s="634"/>
      <c r="Y107" s="637"/>
    </row>
    <row r="108" spans="1:25" ht="15" customHeight="1" thickBot="1" x14ac:dyDescent="0.3">
      <c r="A108" s="641"/>
      <c r="B108" s="200" t="s">
        <v>236</v>
      </c>
      <c r="C108" s="644"/>
      <c r="D108" s="647"/>
      <c r="E108" s="647"/>
      <c r="F108" s="650"/>
      <c r="G108" s="653"/>
      <c r="H108" s="656"/>
      <c r="I108" s="659"/>
      <c r="J108" s="662"/>
      <c r="K108" s="665"/>
      <c r="L108" s="665"/>
      <c r="M108" s="668"/>
      <c r="N108" s="671"/>
      <c r="O108" s="635"/>
      <c r="P108" s="674"/>
      <c r="Q108" s="671"/>
      <c r="R108" s="635"/>
      <c r="S108" s="638"/>
      <c r="T108" s="677"/>
      <c r="U108" s="635"/>
      <c r="V108" s="674"/>
      <c r="W108" s="671"/>
      <c r="X108" s="635"/>
      <c r="Y108" s="638"/>
    </row>
    <row r="109" spans="1:25" ht="15" customHeight="1" thickBot="1" x14ac:dyDescent="0.3">
      <c r="A109" s="642"/>
      <c r="B109" s="200" t="s">
        <v>240</v>
      </c>
      <c r="C109" s="645"/>
      <c r="D109" s="648"/>
      <c r="E109" s="648"/>
      <c r="F109" s="651"/>
      <c r="G109" s="654"/>
      <c r="H109" s="657"/>
      <c r="I109" s="660"/>
      <c r="J109" s="663"/>
      <c r="K109" s="666"/>
      <c r="L109" s="666"/>
      <c r="M109" s="669"/>
      <c r="N109" s="672"/>
      <c r="O109" s="636"/>
      <c r="P109" s="675"/>
      <c r="Q109" s="672"/>
      <c r="R109" s="636"/>
      <c r="S109" s="639"/>
      <c r="T109" s="678"/>
      <c r="U109" s="636"/>
      <c r="V109" s="675"/>
      <c r="W109" s="672"/>
      <c r="X109" s="636"/>
      <c r="Y109" s="639"/>
    </row>
    <row r="110" spans="1:25" ht="15" customHeight="1" thickBot="1" x14ac:dyDescent="0.3">
      <c r="A110" s="640" t="s">
        <v>101</v>
      </c>
      <c r="B110" s="200" t="s">
        <v>243</v>
      </c>
      <c r="C110" s="643">
        <v>7</v>
      </c>
      <c r="D110" s="646"/>
      <c r="E110" s="646"/>
      <c r="F110" s="649"/>
      <c r="G110" s="652">
        <v>6</v>
      </c>
      <c r="H110" s="655">
        <f t="shared" ref="H110" si="62">G110*30</f>
        <v>180</v>
      </c>
      <c r="I110" s="658">
        <f t="shared" ref="I110" si="63">SUM(J110+K110+L110)</f>
        <v>60</v>
      </c>
      <c r="J110" s="661">
        <v>30</v>
      </c>
      <c r="K110" s="664"/>
      <c r="L110" s="664">
        <v>30</v>
      </c>
      <c r="M110" s="667">
        <f>H110-I110</f>
        <v>120</v>
      </c>
      <c r="N110" s="670"/>
      <c r="O110" s="634"/>
      <c r="P110" s="673"/>
      <c r="Q110" s="670"/>
      <c r="R110" s="634"/>
      <c r="S110" s="637"/>
      <c r="T110" s="676"/>
      <c r="U110" s="634"/>
      <c r="V110" s="673"/>
      <c r="W110" s="670">
        <v>4</v>
      </c>
      <c r="X110" s="634"/>
      <c r="Y110" s="637"/>
    </row>
    <row r="111" spans="1:25" ht="15" customHeight="1" thickBot="1" x14ac:dyDescent="0.3">
      <c r="A111" s="641"/>
      <c r="B111" s="200" t="s">
        <v>244</v>
      </c>
      <c r="C111" s="644"/>
      <c r="D111" s="647"/>
      <c r="E111" s="647"/>
      <c r="F111" s="650"/>
      <c r="G111" s="653"/>
      <c r="H111" s="656"/>
      <c r="I111" s="659"/>
      <c r="J111" s="662"/>
      <c r="K111" s="665"/>
      <c r="L111" s="665"/>
      <c r="M111" s="668"/>
      <c r="N111" s="671"/>
      <c r="O111" s="635"/>
      <c r="P111" s="674"/>
      <c r="Q111" s="671"/>
      <c r="R111" s="635"/>
      <c r="S111" s="638"/>
      <c r="T111" s="677"/>
      <c r="U111" s="635"/>
      <c r="V111" s="674"/>
      <c r="W111" s="671"/>
      <c r="X111" s="635"/>
      <c r="Y111" s="638"/>
    </row>
    <row r="112" spans="1:25" ht="15" customHeight="1" thickBot="1" x14ac:dyDescent="0.3">
      <c r="A112" s="642"/>
      <c r="B112" s="200" t="s">
        <v>259</v>
      </c>
      <c r="C112" s="645"/>
      <c r="D112" s="648"/>
      <c r="E112" s="648"/>
      <c r="F112" s="651"/>
      <c r="G112" s="654"/>
      <c r="H112" s="657"/>
      <c r="I112" s="660"/>
      <c r="J112" s="663"/>
      <c r="K112" s="666"/>
      <c r="L112" s="666"/>
      <c r="M112" s="669"/>
      <c r="N112" s="672"/>
      <c r="O112" s="636"/>
      <c r="P112" s="675"/>
      <c r="Q112" s="672"/>
      <c r="R112" s="636"/>
      <c r="S112" s="639"/>
      <c r="T112" s="678"/>
      <c r="U112" s="636"/>
      <c r="V112" s="675"/>
      <c r="W112" s="672"/>
      <c r="X112" s="636"/>
      <c r="Y112" s="639"/>
    </row>
    <row r="113" spans="1:25" ht="15" customHeight="1" thickBot="1" x14ac:dyDescent="0.3">
      <c r="A113" s="640" t="s">
        <v>192</v>
      </c>
      <c r="B113" s="200" t="s">
        <v>239</v>
      </c>
      <c r="C113" s="837"/>
      <c r="D113" s="839" t="s">
        <v>28</v>
      </c>
      <c r="E113" s="839"/>
      <c r="F113" s="709"/>
      <c r="G113" s="652">
        <v>5</v>
      </c>
      <c r="H113" s="655">
        <f t="shared" ref="H113" si="64">G113*30</f>
        <v>150</v>
      </c>
      <c r="I113" s="659">
        <f t="shared" ref="I113" si="65">SUM(J113+K113+L113)</f>
        <v>54</v>
      </c>
      <c r="J113" s="661">
        <v>8</v>
      </c>
      <c r="K113" s="664"/>
      <c r="L113" s="664">
        <v>46</v>
      </c>
      <c r="M113" s="667">
        <f>H113-I113</f>
        <v>96</v>
      </c>
      <c r="N113" s="707"/>
      <c r="O113" s="705"/>
      <c r="P113" s="703"/>
      <c r="Q113" s="707"/>
      <c r="R113" s="705"/>
      <c r="S113" s="703"/>
      <c r="T113" s="707"/>
      <c r="U113" s="705"/>
      <c r="V113" s="703"/>
      <c r="W113" s="707"/>
      <c r="X113" s="705">
        <v>6</v>
      </c>
      <c r="Y113" s="703"/>
    </row>
    <row r="114" spans="1:25" ht="15" customHeight="1" thickBot="1" x14ac:dyDescent="0.3">
      <c r="A114" s="641"/>
      <c r="B114" s="200" t="s">
        <v>246</v>
      </c>
      <c r="C114" s="644"/>
      <c r="D114" s="647"/>
      <c r="E114" s="647"/>
      <c r="F114" s="650"/>
      <c r="G114" s="653"/>
      <c r="H114" s="656"/>
      <c r="I114" s="659"/>
      <c r="J114" s="662"/>
      <c r="K114" s="665"/>
      <c r="L114" s="665"/>
      <c r="M114" s="668"/>
      <c r="N114" s="671"/>
      <c r="O114" s="635"/>
      <c r="P114" s="638"/>
      <c r="Q114" s="671"/>
      <c r="R114" s="635"/>
      <c r="S114" s="638"/>
      <c r="T114" s="671"/>
      <c r="U114" s="635"/>
      <c r="V114" s="638"/>
      <c r="W114" s="671"/>
      <c r="X114" s="635"/>
      <c r="Y114" s="638"/>
    </row>
    <row r="115" spans="1:25" ht="15" customHeight="1" thickBot="1" x14ac:dyDescent="0.3">
      <c r="A115" s="642"/>
      <c r="B115" s="200" t="s">
        <v>247</v>
      </c>
      <c r="C115" s="838"/>
      <c r="D115" s="840"/>
      <c r="E115" s="840"/>
      <c r="F115" s="710"/>
      <c r="G115" s="654"/>
      <c r="H115" s="657"/>
      <c r="I115" s="660"/>
      <c r="J115" s="663"/>
      <c r="K115" s="666"/>
      <c r="L115" s="666"/>
      <c r="M115" s="669"/>
      <c r="N115" s="708"/>
      <c r="O115" s="706"/>
      <c r="P115" s="704"/>
      <c r="Q115" s="708"/>
      <c r="R115" s="706"/>
      <c r="S115" s="704"/>
      <c r="T115" s="708"/>
      <c r="U115" s="706"/>
      <c r="V115" s="704"/>
      <c r="W115" s="708"/>
      <c r="X115" s="706"/>
      <c r="Y115" s="704"/>
    </row>
    <row r="116" spans="1:25" ht="15" customHeight="1" thickBot="1" x14ac:dyDescent="0.3">
      <c r="A116" s="640" t="s">
        <v>193</v>
      </c>
      <c r="B116" s="200" t="s">
        <v>217</v>
      </c>
      <c r="C116" s="643"/>
      <c r="D116" s="646" t="s">
        <v>29</v>
      </c>
      <c r="E116" s="646"/>
      <c r="F116" s="649"/>
      <c r="G116" s="652">
        <v>5</v>
      </c>
      <c r="H116" s="655">
        <f t="shared" ref="H116" si="66">G116*30</f>
        <v>150</v>
      </c>
      <c r="I116" s="659">
        <f t="shared" ref="I116" si="67">SUM(J116+K116+L116)</f>
        <v>50</v>
      </c>
      <c r="J116" s="661">
        <v>8</v>
      </c>
      <c r="K116" s="664"/>
      <c r="L116" s="664">
        <v>42</v>
      </c>
      <c r="M116" s="667">
        <f>H116-I116</f>
        <v>100</v>
      </c>
      <c r="N116" s="670"/>
      <c r="O116" s="634"/>
      <c r="P116" s="673"/>
      <c r="Q116" s="670"/>
      <c r="R116" s="634"/>
      <c r="S116" s="637"/>
      <c r="T116" s="676"/>
      <c r="U116" s="634"/>
      <c r="V116" s="673"/>
      <c r="W116" s="670"/>
      <c r="X116" s="634"/>
      <c r="Y116" s="637">
        <v>6</v>
      </c>
    </row>
    <row r="117" spans="1:25" ht="15" customHeight="1" thickBot="1" x14ac:dyDescent="0.3">
      <c r="A117" s="641"/>
      <c r="B117" s="200" t="s">
        <v>216</v>
      </c>
      <c r="C117" s="644"/>
      <c r="D117" s="647"/>
      <c r="E117" s="647"/>
      <c r="F117" s="650"/>
      <c r="G117" s="653"/>
      <c r="H117" s="656"/>
      <c r="I117" s="659"/>
      <c r="J117" s="662"/>
      <c r="K117" s="665"/>
      <c r="L117" s="665"/>
      <c r="M117" s="668"/>
      <c r="N117" s="671"/>
      <c r="O117" s="635"/>
      <c r="P117" s="674"/>
      <c r="Q117" s="671"/>
      <c r="R117" s="635"/>
      <c r="S117" s="638"/>
      <c r="T117" s="677"/>
      <c r="U117" s="635"/>
      <c r="V117" s="674"/>
      <c r="W117" s="671"/>
      <c r="X117" s="635"/>
      <c r="Y117" s="638"/>
    </row>
    <row r="118" spans="1:25" ht="15" customHeight="1" thickBot="1" x14ac:dyDescent="0.3">
      <c r="A118" s="642"/>
      <c r="B118" s="200" t="s">
        <v>245</v>
      </c>
      <c r="C118" s="645"/>
      <c r="D118" s="648"/>
      <c r="E118" s="648"/>
      <c r="F118" s="651"/>
      <c r="G118" s="654"/>
      <c r="H118" s="657"/>
      <c r="I118" s="660"/>
      <c r="J118" s="663"/>
      <c r="K118" s="666"/>
      <c r="L118" s="666"/>
      <c r="M118" s="669"/>
      <c r="N118" s="672"/>
      <c r="O118" s="636"/>
      <c r="P118" s="675"/>
      <c r="Q118" s="672"/>
      <c r="R118" s="636"/>
      <c r="S118" s="639"/>
      <c r="T118" s="678"/>
      <c r="U118" s="636"/>
      <c r="V118" s="675"/>
      <c r="W118" s="672"/>
      <c r="X118" s="636"/>
      <c r="Y118" s="639"/>
    </row>
    <row r="119" spans="1:25" ht="15" customHeight="1" thickBot="1" x14ac:dyDescent="0.3">
      <c r="A119" s="679" t="s">
        <v>102</v>
      </c>
      <c r="B119" s="680"/>
      <c r="C119" s="680"/>
      <c r="D119" s="680"/>
      <c r="E119" s="680"/>
      <c r="F119" s="681"/>
      <c r="G119" s="54">
        <f t="shared" ref="G119:Y119" si="68">SUM(G89:G118)</f>
        <v>51</v>
      </c>
      <c r="H119" s="90">
        <f t="shared" si="68"/>
        <v>1530</v>
      </c>
      <c r="I119" s="90">
        <f t="shared" si="68"/>
        <v>560</v>
      </c>
      <c r="J119" s="90">
        <f t="shared" si="68"/>
        <v>90</v>
      </c>
      <c r="K119" s="90">
        <f t="shared" si="68"/>
        <v>0</v>
      </c>
      <c r="L119" s="90">
        <f t="shared" si="68"/>
        <v>470</v>
      </c>
      <c r="M119" s="468">
        <f t="shared" si="68"/>
        <v>970</v>
      </c>
      <c r="N119" s="203">
        <f t="shared" si="68"/>
        <v>0</v>
      </c>
      <c r="O119" s="204">
        <f t="shared" si="68"/>
        <v>0</v>
      </c>
      <c r="P119" s="205">
        <f t="shared" si="68"/>
        <v>0</v>
      </c>
      <c r="Q119" s="206">
        <f t="shared" si="68"/>
        <v>4</v>
      </c>
      <c r="R119" s="204">
        <f t="shared" si="68"/>
        <v>6</v>
      </c>
      <c r="S119" s="207">
        <f t="shared" si="68"/>
        <v>0</v>
      </c>
      <c r="T119" s="203">
        <f t="shared" si="68"/>
        <v>4</v>
      </c>
      <c r="U119" s="204">
        <f t="shared" si="68"/>
        <v>12</v>
      </c>
      <c r="V119" s="205">
        <f t="shared" si="68"/>
        <v>6</v>
      </c>
      <c r="W119" s="206">
        <f t="shared" si="68"/>
        <v>8</v>
      </c>
      <c r="X119" s="204">
        <f t="shared" si="68"/>
        <v>6</v>
      </c>
      <c r="Y119" s="207">
        <f t="shared" si="68"/>
        <v>6</v>
      </c>
    </row>
    <row r="120" spans="1:25" ht="15" customHeight="1" thickBot="1" x14ac:dyDescent="0.3">
      <c r="A120" s="682" t="s">
        <v>103</v>
      </c>
      <c r="B120" s="683"/>
      <c r="C120" s="683"/>
      <c r="D120" s="683"/>
      <c r="E120" s="683"/>
      <c r="F120" s="684"/>
      <c r="G120" s="208">
        <f t="shared" ref="G120:Y120" si="69">SUM(G87,G119)</f>
        <v>60</v>
      </c>
      <c r="H120" s="209">
        <f t="shared" si="69"/>
        <v>1800</v>
      </c>
      <c r="I120" s="210">
        <f t="shared" si="69"/>
        <v>677</v>
      </c>
      <c r="J120" s="210">
        <f t="shared" si="69"/>
        <v>156</v>
      </c>
      <c r="K120" s="210">
        <f t="shared" si="69"/>
        <v>15</v>
      </c>
      <c r="L120" s="210">
        <f t="shared" si="69"/>
        <v>506</v>
      </c>
      <c r="M120" s="211">
        <f t="shared" si="69"/>
        <v>1123</v>
      </c>
      <c r="N120" s="212">
        <f t="shared" si="69"/>
        <v>0</v>
      </c>
      <c r="O120" s="213">
        <f t="shared" si="69"/>
        <v>0</v>
      </c>
      <c r="P120" s="214">
        <f t="shared" si="69"/>
        <v>0</v>
      </c>
      <c r="Q120" s="212">
        <f t="shared" si="69"/>
        <v>7</v>
      </c>
      <c r="R120" s="213">
        <f t="shared" si="69"/>
        <v>10</v>
      </c>
      <c r="S120" s="215">
        <f t="shared" si="69"/>
        <v>4</v>
      </c>
      <c r="T120" s="216">
        <f t="shared" si="69"/>
        <v>4</v>
      </c>
      <c r="U120" s="213">
        <f t="shared" si="69"/>
        <v>12</v>
      </c>
      <c r="V120" s="214">
        <f t="shared" si="69"/>
        <v>6</v>
      </c>
      <c r="W120" s="212">
        <f t="shared" si="69"/>
        <v>8</v>
      </c>
      <c r="X120" s="213">
        <f t="shared" si="69"/>
        <v>6</v>
      </c>
      <c r="Y120" s="215">
        <f t="shared" si="69"/>
        <v>6</v>
      </c>
    </row>
    <row r="121" spans="1:25" ht="15" customHeight="1" thickBot="1" x14ac:dyDescent="0.3">
      <c r="A121" s="685" t="s">
        <v>104</v>
      </c>
      <c r="B121" s="685"/>
      <c r="C121" s="685"/>
      <c r="D121" s="685"/>
      <c r="E121" s="685"/>
      <c r="F121" s="685"/>
      <c r="G121" s="208">
        <f t="shared" ref="G121:Y121" si="70">SUM(G69,G120)</f>
        <v>240</v>
      </c>
      <c r="H121" s="217">
        <f t="shared" si="70"/>
        <v>7200</v>
      </c>
      <c r="I121" s="218">
        <f t="shared" si="70"/>
        <v>3188</v>
      </c>
      <c r="J121" s="218">
        <f t="shared" si="70"/>
        <v>934</v>
      </c>
      <c r="K121" s="218">
        <f t="shared" si="70"/>
        <v>39</v>
      </c>
      <c r="L121" s="218">
        <f t="shared" si="70"/>
        <v>2215</v>
      </c>
      <c r="M121" s="219">
        <f t="shared" si="70"/>
        <v>4012</v>
      </c>
      <c r="N121" s="217">
        <f t="shared" si="70"/>
        <v>22</v>
      </c>
      <c r="O121" s="218">
        <f t="shared" si="70"/>
        <v>22</v>
      </c>
      <c r="P121" s="219">
        <f t="shared" si="70"/>
        <v>22</v>
      </c>
      <c r="Q121" s="217">
        <f t="shared" si="70"/>
        <v>22</v>
      </c>
      <c r="R121" s="218">
        <f t="shared" si="70"/>
        <v>22</v>
      </c>
      <c r="S121" s="220">
        <f t="shared" si="70"/>
        <v>22</v>
      </c>
      <c r="T121" s="221">
        <f t="shared" si="70"/>
        <v>22</v>
      </c>
      <c r="U121" s="218">
        <f t="shared" si="70"/>
        <v>22</v>
      </c>
      <c r="V121" s="219">
        <f t="shared" si="70"/>
        <v>22</v>
      </c>
      <c r="W121" s="217">
        <f t="shared" si="70"/>
        <v>20</v>
      </c>
      <c r="X121" s="218">
        <f t="shared" si="70"/>
        <v>20</v>
      </c>
      <c r="Y121" s="220">
        <f t="shared" si="70"/>
        <v>16</v>
      </c>
    </row>
    <row r="122" spans="1:25" ht="15" customHeight="1" thickBot="1" x14ac:dyDescent="0.3">
      <c r="A122" s="700" t="s">
        <v>105</v>
      </c>
      <c r="B122" s="700"/>
      <c r="C122" s="700"/>
      <c r="D122" s="700"/>
      <c r="E122" s="700"/>
      <c r="F122" s="700"/>
      <c r="G122" s="700"/>
      <c r="H122" s="701"/>
      <c r="I122" s="701"/>
      <c r="J122" s="701"/>
      <c r="K122" s="701"/>
      <c r="L122" s="701"/>
      <c r="M122" s="701"/>
      <c r="N122" s="222">
        <f>N121</f>
        <v>22</v>
      </c>
      <c r="O122" s="222">
        <f t="shared" ref="O122:Y122" si="71">O121</f>
        <v>22</v>
      </c>
      <c r="P122" s="222">
        <f t="shared" si="71"/>
        <v>22</v>
      </c>
      <c r="Q122" s="222">
        <f t="shared" si="71"/>
        <v>22</v>
      </c>
      <c r="R122" s="222">
        <f t="shared" si="71"/>
        <v>22</v>
      </c>
      <c r="S122" s="222">
        <f t="shared" si="71"/>
        <v>22</v>
      </c>
      <c r="T122" s="222">
        <f t="shared" si="71"/>
        <v>22</v>
      </c>
      <c r="U122" s="222">
        <f t="shared" si="71"/>
        <v>22</v>
      </c>
      <c r="V122" s="222">
        <f t="shared" si="71"/>
        <v>22</v>
      </c>
      <c r="W122" s="222">
        <f t="shared" si="71"/>
        <v>20</v>
      </c>
      <c r="X122" s="222">
        <f t="shared" si="71"/>
        <v>20</v>
      </c>
      <c r="Y122" s="222">
        <f t="shared" si="71"/>
        <v>16</v>
      </c>
    </row>
    <row r="123" spans="1:25" ht="15" customHeight="1" thickBot="1" x14ac:dyDescent="0.3">
      <c r="A123" s="702" t="s">
        <v>106</v>
      </c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504">
        <v>3</v>
      </c>
      <c r="O123" s="506"/>
      <c r="P123" s="508">
        <v>3</v>
      </c>
      <c r="Q123" s="508">
        <v>2</v>
      </c>
      <c r="R123" s="508">
        <v>1</v>
      </c>
      <c r="S123" s="508">
        <v>2</v>
      </c>
      <c r="T123" s="508">
        <v>2</v>
      </c>
      <c r="U123" s="508">
        <v>1</v>
      </c>
      <c r="V123" s="508">
        <v>2</v>
      </c>
      <c r="W123" s="508">
        <v>3</v>
      </c>
      <c r="X123" s="508"/>
      <c r="Y123" s="508">
        <v>2</v>
      </c>
    </row>
    <row r="124" spans="1:25" ht="15" customHeight="1" thickBot="1" x14ac:dyDescent="0.3">
      <c r="A124" s="702" t="s">
        <v>107</v>
      </c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505">
        <v>3</v>
      </c>
      <c r="O124" s="507">
        <v>2</v>
      </c>
      <c r="P124" s="509">
        <v>4</v>
      </c>
      <c r="Q124" s="509">
        <v>4</v>
      </c>
      <c r="R124" s="509">
        <v>2</v>
      </c>
      <c r="S124" s="509">
        <v>5</v>
      </c>
      <c r="T124" s="509">
        <v>4</v>
      </c>
      <c r="U124" s="509">
        <v>2</v>
      </c>
      <c r="V124" s="509">
        <v>4</v>
      </c>
      <c r="W124" s="509">
        <v>3</v>
      </c>
      <c r="X124" s="509">
        <v>2</v>
      </c>
      <c r="Y124" s="509">
        <v>4</v>
      </c>
    </row>
    <row r="125" spans="1:25" ht="15" customHeight="1" thickBot="1" x14ac:dyDescent="0.3">
      <c r="A125" s="702" t="s">
        <v>108</v>
      </c>
      <c r="B125" s="702"/>
      <c r="C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223"/>
      <c r="O125" s="224"/>
      <c r="P125" s="224"/>
      <c r="Q125" s="225"/>
      <c r="R125" s="225"/>
      <c r="S125" s="225"/>
      <c r="T125" s="225"/>
      <c r="U125" s="225"/>
      <c r="V125" s="225"/>
      <c r="W125" s="225"/>
      <c r="X125" s="225"/>
      <c r="Y125" s="225"/>
    </row>
    <row r="126" spans="1:25" ht="15" customHeight="1" thickBot="1" x14ac:dyDescent="0.3">
      <c r="A126" s="696" t="s">
        <v>109</v>
      </c>
      <c r="B126" s="696"/>
      <c r="C126" s="696"/>
      <c r="D126" s="696"/>
      <c r="E126" s="696"/>
      <c r="F126" s="696"/>
      <c r="G126" s="696"/>
      <c r="H126" s="696"/>
      <c r="I126" s="696"/>
      <c r="J126" s="696"/>
      <c r="K126" s="696"/>
      <c r="L126" s="696"/>
      <c r="M126" s="696"/>
      <c r="N126" s="238"/>
      <c r="O126" s="239"/>
      <c r="P126" s="239"/>
      <c r="Q126" s="226"/>
      <c r="R126" s="226"/>
      <c r="S126" s="226">
        <v>1</v>
      </c>
      <c r="T126" s="226"/>
      <c r="U126" s="226"/>
      <c r="V126" s="226">
        <v>1</v>
      </c>
      <c r="W126" s="226"/>
      <c r="X126" s="226"/>
      <c r="Y126" s="226"/>
    </row>
    <row r="127" spans="1:25" ht="15" customHeight="1" thickBot="1" x14ac:dyDescent="0.3">
      <c r="A127" s="697" t="s">
        <v>110</v>
      </c>
      <c r="B127" s="698"/>
      <c r="C127" s="698"/>
      <c r="D127" s="698"/>
      <c r="E127" s="698"/>
      <c r="F127" s="698"/>
      <c r="G127" s="698"/>
      <c r="H127" s="698"/>
      <c r="I127" s="698"/>
      <c r="J127" s="698"/>
      <c r="K127" s="698"/>
      <c r="L127" s="698"/>
      <c r="M127" s="699"/>
      <c r="N127" s="688" t="s">
        <v>111</v>
      </c>
      <c r="O127" s="689"/>
      <c r="P127" s="690"/>
      <c r="Q127" s="691">
        <f>G69/G121*100</f>
        <v>75</v>
      </c>
      <c r="R127" s="689"/>
      <c r="S127" s="690"/>
      <c r="T127" s="691" t="s">
        <v>112</v>
      </c>
      <c r="U127" s="689"/>
      <c r="V127" s="690"/>
      <c r="W127" s="691">
        <f>G120/G121*100</f>
        <v>25</v>
      </c>
      <c r="X127" s="689"/>
      <c r="Y127" s="690"/>
    </row>
    <row r="128" spans="1:25" ht="15" customHeight="1" thickBot="1" x14ac:dyDescent="0.3">
      <c r="A128" s="227"/>
      <c r="B128" s="227"/>
      <c r="C128" s="227"/>
      <c r="D128" s="227"/>
      <c r="E128" s="227"/>
      <c r="F128" s="227"/>
      <c r="G128" s="227"/>
      <c r="H128" s="227"/>
      <c r="I128" s="227"/>
      <c r="J128" s="227"/>
      <c r="K128" s="227"/>
      <c r="L128" s="227"/>
      <c r="M128" s="227"/>
      <c r="N128" s="693">
        <f>SUM(G11+G12+G13+G14+G20+G21+G22+G24+G28+G29+G36+G37+G38+G39+G61)</f>
        <v>60</v>
      </c>
      <c r="O128" s="694"/>
      <c r="P128" s="694"/>
      <c r="Q128" s="693">
        <f>SUM(G15+G16+G25+G30+G31+G40+G42+G43+G44+G45+G62+G72+G77+G82+G89+G92)</f>
        <v>60</v>
      </c>
      <c r="R128" s="694"/>
      <c r="S128" s="695"/>
      <c r="T128" s="693">
        <f>SUM(G26+G32+G33+G46+G48+G49+G50+G51+G52+G63+G95+G98+G101+G104)</f>
        <v>60</v>
      </c>
      <c r="U128" s="694"/>
      <c r="V128" s="695"/>
      <c r="W128" s="694">
        <f>SUM(G17+G34+G35+G53+G54+G55+G56+G57+G58+G64+G67+G107+G110+G113+G116)</f>
        <v>60</v>
      </c>
      <c r="X128" s="694"/>
      <c r="Y128" s="695"/>
    </row>
    <row r="129" spans="1:25" ht="15" customHeight="1" thickBot="1" x14ac:dyDescent="0.3">
      <c r="A129" s="227"/>
      <c r="B129" s="227"/>
      <c r="C129" s="227"/>
      <c r="D129" s="227"/>
      <c r="E129" s="227"/>
      <c r="F129" s="227"/>
      <c r="G129" s="227"/>
      <c r="H129" s="227"/>
      <c r="I129" s="227"/>
      <c r="J129" s="227"/>
      <c r="K129" s="227"/>
      <c r="L129" s="227"/>
      <c r="M129" s="227"/>
      <c r="N129" s="405"/>
      <c r="O129" s="405"/>
      <c r="P129" s="405"/>
      <c r="Q129" s="405"/>
      <c r="R129" s="405"/>
      <c r="S129" s="405"/>
      <c r="T129" s="405"/>
      <c r="U129" s="405"/>
      <c r="V129" s="405"/>
      <c r="W129" s="405"/>
      <c r="X129" s="405"/>
      <c r="Y129" s="418"/>
    </row>
    <row r="130" spans="1:25" ht="30" customHeight="1" x14ac:dyDescent="0.25">
      <c r="A130" s="236" t="s">
        <v>204</v>
      </c>
      <c r="B130" s="423" t="s">
        <v>205</v>
      </c>
      <c r="C130" s="9"/>
      <c r="D130" s="70"/>
      <c r="E130" s="10"/>
      <c r="F130" s="11"/>
      <c r="G130" s="459">
        <f>SUM(G131:G134)</f>
        <v>18</v>
      </c>
      <c r="H130" s="465">
        <f t="shared" ref="H130:M130" si="72">SUM(H131:H134)</f>
        <v>540</v>
      </c>
      <c r="I130" s="428">
        <f t="shared" si="72"/>
        <v>228</v>
      </c>
      <c r="J130" s="428">
        <f t="shared" si="72"/>
        <v>0</v>
      </c>
      <c r="K130" s="428">
        <f t="shared" si="72"/>
        <v>0</v>
      </c>
      <c r="L130" s="428">
        <f t="shared" si="72"/>
        <v>228</v>
      </c>
      <c r="M130" s="429">
        <f t="shared" si="72"/>
        <v>312</v>
      </c>
      <c r="N130" s="371"/>
      <c r="O130" s="372"/>
      <c r="P130" s="373"/>
      <c r="Q130" s="9"/>
      <c r="R130" s="17"/>
      <c r="S130" s="374"/>
      <c r="T130" s="371"/>
      <c r="U130" s="17"/>
      <c r="V130" s="18"/>
      <c r="W130" s="19"/>
      <c r="X130" s="20"/>
      <c r="Y130" s="22"/>
    </row>
    <row r="131" spans="1:25" ht="15" customHeight="1" x14ac:dyDescent="0.25">
      <c r="A131" s="23"/>
      <c r="B131" s="424" t="s">
        <v>206</v>
      </c>
      <c r="C131" s="408" t="s">
        <v>23</v>
      </c>
      <c r="D131" s="407" t="s">
        <v>204</v>
      </c>
      <c r="E131" s="27"/>
      <c r="F131" s="28"/>
      <c r="G131" s="460">
        <v>5</v>
      </c>
      <c r="H131" s="450">
        <f>G131*30</f>
        <v>150</v>
      </c>
      <c r="I131" s="462">
        <f>J131+K131+L131</f>
        <v>66</v>
      </c>
      <c r="J131" s="452"/>
      <c r="K131" s="452"/>
      <c r="L131" s="452">
        <v>66</v>
      </c>
      <c r="M131" s="458">
        <f>H131-I131</f>
        <v>84</v>
      </c>
      <c r="N131" s="448">
        <v>2</v>
      </c>
      <c r="O131" s="430">
        <v>2</v>
      </c>
      <c r="P131" s="434">
        <v>2</v>
      </c>
      <c r="Q131" s="438"/>
      <c r="R131" s="430"/>
      <c r="S131" s="439"/>
      <c r="T131" s="436"/>
      <c r="U131" s="431"/>
      <c r="V131" s="442"/>
      <c r="W131" s="444"/>
      <c r="X131" s="30"/>
      <c r="Y131" s="37"/>
    </row>
    <row r="132" spans="1:25" ht="15" customHeight="1" x14ac:dyDescent="0.25">
      <c r="A132" s="23"/>
      <c r="B132" s="424" t="s">
        <v>206</v>
      </c>
      <c r="C132" s="408" t="s">
        <v>25</v>
      </c>
      <c r="D132" s="407" t="s">
        <v>207</v>
      </c>
      <c r="E132" s="27"/>
      <c r="F132" s="28"/>
      <c r="G132" s="460">
        <v>5</v>
      </c>
      <c r="H132" s="450">
        <f t="shared" ref="H132:H134" si="73">G132*30</f>
        <v>150</v>
      </c>
      <c r="I132" s="462">
        <f t="shared" ref="I132:I134" si="74">J132+K132+L132</f>
        <v>66</v>
      </c>
      <c r="J132" s="452"/>
      <c r="K132" s="452"/>
      <c r="L132" s="452">
        <v>66</v>
      </c>
      <c r="M132" s="458">
        <f t="shared" ref="M132:M134" si="75">H132-I132</f>
        <v>84</v>
      </c>
      <c r="N132" s="448"/>
      <c r="O132" s="430"/>
      <c r="P132" s="434"/>
      <c r="Q132" s="438">
        <v>2</v>
      </c>
      <c r="R132" s="430">
        <v>2</v>
      </c>
      <c r="S132" s="439">
        <v>2</v>
      </c>
      <c r="T132" s="436"/>
      <c r="U132" s="431"/>
      <c r="V132" s="442"/>
      <c r="W132" s="444"/>
      <c r="X132" s="30"/>
      <c r="Y132" s="37"/>
    </row>
    <row r="133" spans="1:25" ht="15" customHeight="1" x14ac:dyDescent="0.25">
      <c r="A133" s="24"/>
      <c r="B133" s="424" t="s">
        <v>206</v>
      </c>
      <c r="C133" s="408" t="s">
        <v>27</v>
      </c>
      <c r="D133" s="407" t="s">
        <v>198</v>
      </c>
      <c r="E133" s="419"/>
      <c r="F133" s="446"/>
      <c r="G133" s="460">
        <v>5</v>
      </c>
      <c r="H133" s="450">
        <f t="shared" si="73"/>
        <v>150</v>
      </c>
      <c r="I133" s="462">
        <f t="shared" si="74"/>
        <v>66</v>
      </c>
      <c r="J133" s="452"/>
      <c r="K133" s="452"/>
      <c r="L133" s="452">
        <v>66</v>
      </c>
      <c r="M133" s="458">
        <f t="shared" si="75"/>
        <v>84</v>
      </c>
      <c r="N133" s="448"/>
      <c r="O133" s="430"/>
      <c r="P133" s="434"/>
      <c r="Q133" s="438"/>
      <c r="R133" s="430"/>
      <c r="S133" s="439"/>
      <c r="T133" s="436">
        <v>2</v>
      </c>
      <c r="U133" s="431">
        <v>2</v>
      </c>
      <c r="V133" s="442">
        <v>2</v>
      </c>
      <c r="W133" s="444"/>
      <c r="X133" s="26"/>
      <c r="Y133" s="420"/>
    </row>
    <row r="134" spans="1:25" ht="15" customHeight="1" thickBot="1" x14ac:dyDescent="0.3">
      <c r="A134" s="38"/>
      <c r="B134" s="425" t="s">
        <v>206</v>
      </c>
      <c r="C134" s="426">
        <v>7</v>
      </c>
      <c r="D134" s="427"/>
      <c r="E134" s="421"/>
      <c r="F134" s="447"/>
      <c r="G134" s="461">
        <v>3</v>
      </c>
      <c r="H134" s="451">
        <f t="shared" si="73"/>
        <v>90</v>
      </c>
      <c r="I134" s="463">
        <f t="shared" si="74"/>
        <v>30</v>
      </c>
      <c r="J134" s="453"/>
      <c r="K134" s="453"/>
      <c r="L134" s="453">
        <v>30</v>
      </c>
      <c r="M134" s="464">
        <f t="shared" si="75"/>
        <v>60</v>
      </c>
      <c r="N134" s="449"/>
      <c r="O134" s="432"/>
      <c r="P134" s="435"/>
      <c r="Q134" s="440"/>
      <c r="R134" s="432"/>
      <c r="S134" s="441"/>
      <c r="T134" s="437"/>
      <c r="U134" s="433"/>
      <c r="V134" s="443"/>
      <c r="W134" s="445">
        <v>2</v>
      </c>
      <c r="X134" s="123"/>
      <c r="Y134" s="422"/>
    </row>
    <row r="135" spans="1:25" ht="15" customHeight="1" x14ac:dyDescent="0.25">
      <c r="A135" s="401"/>
      <c r="B135" s="409"/>
      <c r="C135" s="410"/>
      <c r="D135" s="410"/>
      <c r="E135" s="411"/>
      <c r="F135" s="412"/>
      <c r="G135" s="413"/>
      <c r="H135" s="414"/>
      <c r="I135" s="415"/>
      <c r="J135" s="414"/>
      <c r="K135" s="416"/>
      <c r="L135" s="416"/>
      <c r="M135" s="415"/>
      <c r="N135" s="417"/>
      <c r="O135" s="417"/>
      <c r="P135" s="417"/>
      <c r="Q135" s="417"/>
      <c r="R135" s="417"/>
      <c r="S135" s="417"/>
      <c r="T135" s="417"/>
      <c r="U135" s="417"/>
      <c r="V135" s="417"/>
      <c r="W135" s="417"/>
      <c r="X135" s="417"/>
      <c r="Y135" s="417"/>
    </row>
    <row r="136" spans="1:25" ht="15" customHeight="1" x14ac:dyDescent="0.25">
      <c r="A136" s="228"/>
      <c r="B136" s="229" t="s">
        <v>113</v>
      </c>
      <c r="C136" s="229"/>
      <c r="D136" s="686"/>
      <c r="E136" s="686"/>
      <c r="F136" s="686"/>
      <c r="G136" s="686"/>
      <c r="H136" s="229"/>
      <c r="I136" s="692" t="s">
        <v>114</v>
      </c>
      <c r="J136" s="692"/>
      <c r="K136" s="692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30"/>
    </row>
    <row r="137" spans="1:25" ht="15" customHeight="1" x14ac:dyDescent="0.25">
      <c r="A137" s="228"/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30"/>
    </row>
    <row r="138" spans="1:25" ht="15" customHeight="1" x14ac:dyDescent="0.25">
      <c r="A138" s="228"/>
      <c r="B138" s="229" t="s">
        <v>115</v>
      </c>
      <c r="C138" s="229"/>
      <c r="D138" s="686"/>
      <c r="E138" s="686"/>
      <c r="F138" s="686"/>
      <c r="G138" s="686"/>
      <c r="H138" s="229"/>
      <c r="I138" s="692" t="s">
        <v>208</v>
      </c>
      <c r="J138" s="692"/>
      <c r="K138" s="692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30"/>
    </row>
    <row r="139" spans="1:25" ht="15" customHeight="1" x14ac:dyDescent="0.25">
      <c r="A139" s="228"/>
      <c r="B139" s="228"/>
      <c r="C139" s="228"/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30"/>
    </row>
    <row r="140" spans="1:25" ht="15" customHeight="1" x14ac:dyDescent="0.25">
      <c r="A140" s="228"/>
      <c r="B140" s="229" t="s">
        <v>211</v>
      </c>
      <c r="C140" s="229"/>
      <c r="D140" s="686"/>
      <c r="E140" s="686"/>
      <c r="F140" s="686"/>
      <c r="G140" s="686"/>
      <c r="H140" s="229"/>
      <c r="I140" s="687" t="s">
        <v>208</v>
      </c>
      <c r="J140" s="687"/>
      <c r="K140" s="687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30"/>
    </row>
    <row r="141" spans="1:25" ht="15" customHeight="1" x14ac:dyDescent="0.25"/>
  </sheetData>
  <mergeCells count="355">
    <mergeCell ref="C113:C115"/>
    <mergeCell ref="A113:A115"/>
    <mergeCell ref="E113:E115"/>
    <mergeCell ref="D113:D115"/>
    <mergeCell ref="A92:A94"/>
    <mergeCell ref="C92:C94"/>
    <mergeCell ref="D92:D94"/>
    <mergeCell ref="E92:E94"/>
    <mergeCell ref="F92:F94"/>
    <mergeCell ref="A95:A97"/>
    <mergeCell ref="C95:C97"/>
    <mergeCell ref="D95:D97"/>
    <mergeCell ref="E95:E97"/>
    <mergeCell ref="F95:F97"/>
    <mergeCell ref="A98:A100"/>
    <mergeCell ref="C98:C100"/>
    <mergeCell ref="D98:D100"/>
    <mergeCell ref="E98:E100"/>
    <mergeCell ref="F98:F100"/>
    <mergeCell ref="A110:A112"/>
    <mergeCell ref="C110:C112"/>
    <mergeCell ref="D110:D112"/>
    <mergeCell ref="E110:E112"/>
    <mergeCell ref="A107:A109"/>
    <mergeCell ref="W113:W115"/>
    <mergeCell ref="X113:X115"/>
    <mergeCell ref="Y113:Y115"/>
    <mergeCell ref="U95:U97"/>
    <mergeCell ref="V95:V97"/>
    <mergeCell ref="W95:W97"/>
    <mergeCell ref="X95:X97"/>
    <mergeCell ref="Y95:Y97"/>
    <mergeCell ref="T92:T94"/>
    <mergeCell ref="U92:U94"/>
    <mergeCell ref="V92:V94"/>
    <mergeCell ref="W92:W94"/>
    <mergeCell ref="X92:X94"/>
    <mergeCell ref="Y92:Y94"/>
    <mergeCell ref="W98:W100"/>
    <mergeCell ref="X98:X100"/>
    <mergeCell ref="Y98:Y100"/>
    <mergeCell ref="W107:W109"/>
    <mergeCell ref="W101:W103"/>
    <mergeCell ref="W110:W112"/>
    <mergeCell ref="X110:X112"/>
    <mergeCell ref="Y110:Y112"/>
    <mergeCell ref="X107:X109"/>
    <mergeCell ref="Y107:Y109"/>
    <mergeCell ref="S98:S100"/>
    <mergeCell ref="T98:T100"/>
    <mergeCell ref="U98:U100"/>
    <mergeCell ref="V98:V100"/>
    <mergeCell ref="R95:R97"/>
    <mergeCell ref="S95:S97"/>
    <mergeCell ref="Q113:Q115"/>
    <mergeCell ref="R113:R115"/>
    <mergeCell ref="S113:S115"/>
    <mergeCell ref="T113:T115"/>
    <mergeCell ref="U113:U115"/>
    <mergeCell ref="V113:V115"/>
    <mergeCell ref="U107:U109"/>
    <mergeCell ref="V107:V109"/>
    <mergeCell ref="R110:R112"/>
    <mergeCell ref="S110:S112"/>
    <mergeCell ref="T110:T112"/>
    <mergeCell ref="U110:U112"/>
    <mergeCell ref="V110:V112"/>
    <mergeCell ref="V101:V103"/>
    <mergeCell ref="U101:U103"/>
    <mergeCell ref="Q98:Q100"/>
    <mergeCell ref="R98:R100"/>
    <mergeCell ref="Q110:Q112"/>
    <mergeCell ref="R89:R91"/>
    <mergeCell ref="S89:S91"/>
    <mergeCell ref="T89:T91"/>
    <mergeCell ref="U89:U91"/>
    <mergeCell ref="V89:V91"/>
    <mergeCell ref="W89:W91"/>
    <mergeCell ref="X89:X91"/>
    <mergeCell ref="Y89:Y91"/>
    <mergeCell ref="K95:K97"/>
    <mergeCell ref="L95:L97"/>
    <mergeCell ref="M95:M97"/>
    <mergeCell ref="N95:N97"/>
    <mergeCell ref="O95:O97"/>
    <mergeCell ref="P95:P97"/>
    <mergeCell ref="Q95:Q97"/>
    <mergeCell ref="T95:T97"/>
    <mergeCell ref="S92:S94"/>
    <mergeCell ref="O92:O94"/>
    <mergeCell ref="P92:P94"/>
    <mergeCell ref="Q92:Q94"/>
    <mergeCell ref="R92:R94"/>
    <mergeCell ref="Q89:Q91"/>
    <mergeCell ref="O89:O91"/>
    <mergeCell ref="P89:P91"/>
    <mergeCell ref="A89:A91"/>
    <mergeCell ref="C89:C91"/>
    <mergeCell ref="D89:D91"/>
    <mergeCell ref="E89:E91"/>
    <mergeCell ref="F89:F91"/>
    <mergeCell ref="G89:G91"/>
    <mergeCell ref="H89:H91"/>
    <mergeCell ref="I89:I91"/>
    <mergeCell ref="J89:J91"/>
    <mergeCell ref="A1:Y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A18:F18"/>
    <mergeCell ref="A19:Y19"/>
    <mergeCell ref="A59:F59"/>
    <mergeCell ref="D72:D76"/>
    <mergeCell ref="E72:E76"/>
    <mergeCell ref="I3:L3"/>
    <mergeCell ref="A65:F65"/>
    <mergeCell ref="N4:P4"/>
    <mergeCell ref="Q4:S4"/>
    <mergeCell ref="T4:V4"/>
    <mergeCell ref="A10:Y10"/>
    <mergeCell ref="A60:Y60"/>
    <mergeCell ref="W4:Y4"/>
    <mergeCell ref="N6:Y6"/>
    <mergeCell ref="A9:Y9"/>
    <mergeCell ref="H3:H7"/>
    <mergeCell ref="A71:Y71"/>
    <mergeCell ref="A72:A76"/>
    <mergeCell ref="C72:C76"/>
    <mergeCell ref="Y72:Y76"/>
    <mergeCell ref="S72:S76"/>
    <mergeCell ref="T72:T76"/>
    <mergeCell ref="U72:U76"/>
    <mergeCell ref="V72:V76"/>
    <mergeCell ref="W72:W76"/>
    <mergeCell ref="X72:X76"/>
    <mergeCell ref="F72:F76"/>
    <mergeCell ref="G72:G76"/>
    <mergeCell ref="N72:N76"/>
    <mergeCell ref="A66:Y66"/>
    <mergeCell ref="A68:F68"/>
    <mergeCell ref="A69:F69"/>
    <mergeCell ref="O72:O76"/>
    <mergeCell ref="P72:P76"/>
    <mergeCell ref="Q72:Q76"/>
    <mergeCell ref="R72:R76"/>
    <mergeCell ref="A70:Y70"/>
    <mergeCell ref="D82:D86"/>
    <mergeCell ref="E82:E86"/>
    <mergeCell ref="N77:N81"/>
    <mergeCell ref="Q77:Q81"/>
    <mergeCell ref="W77:W81"/>
    <mergeCell ref="R77:R81"/>
    <mergeCell ref="S77:S81"/>
    <mergeCell ref="T77:T81"/>
    <mergeCell ref="U77:U81"/>
    <mergeCell ref="V77:V81"/>
    <mergeCell ref="E77:E81"/>
    <mergeCell ref="F77:F81"/>
    <mergeCell ref="G77:G81"/>
    <mergeCell ref="A77:A81"/>
    <mergeCell ref="C77:C81"/>
    <mergeCell ref="D77:D81"/>
    <mergeCell ref="A88:Y88"/>
    <mergeCell ref="W82:W86"/>
    <mergeCell ref="X82:X86"/>
    <mergeCell ref="Y82:Y86"/>
    <mergeCell ref="A87:F87"/>
    <mergeCell ref="O77:O81"/>
    <mergeCell ref="P77:P81"/>
    <mergeCell ref="U82:U86"/>
    <mergeCell ref="V82:V86"/>
    <mergeCell ref="O82:O86"/>
    <mergeCell ref="P82:P86"/>
    <mergeCell ref="Q82:Q86"/>
    <mergeCell ref="R82:R86"/>
    <mergeCell ref="S82:S86"/>
    <mergeCell ref="T82:T86"/>
    <mergeCell ref="X77:X81"/>
    <mergeCell ref="Y77:Y81"/>
    <mergeCell ref="A82:A86"/>
    <mergeCell ref="C82:C86"/>
    <mergeCell ref="F82:F86"/>
    <mergeCell ref="G82:G86"/>
    <mergeCell ref="K89:K91"/>
    <mergeCell ref="N82:N86"/>
    <mergeCell ref="L98:L100"/>
    <mergeCell ref="L89:L91"/>
    <mergeCell ref="M89:M91"/>
    <mergeCell ref="N89:N91"/>
    <mergeCell ref="H95:H97"/>
    <mergeCell ref="I95:I97"/>
    <mergeCell ref="J95:J97"/>
    <mergeCell ref="K113:K115"/>
    <mergeCell ref="J113:J115"/>
    <mergeCell ref="I113:I115"/>
    <mergeCell ref="H113:H115"/>
    <mergeCell ref="G113:G115"/>
    <mergeCell ref="F113:F115"/>
    <mergeCell ref="K92:K94"/>
    <mergeCell ref="K110:K112"/>
    <mergeCell ref="G92:G94"/>
    <mergeCell ref="H92:H94"/>
    <mergeCell ref="I92:I94"/>
    <mergeCell ref="J92:J94"/>
    <mergeCell ref="F110:F112"/>
    <mergeCell ref="G110:G112"/>
    <mergeCell ref="H110:H112"/>
    <mergeCell ref="I110:I112"/>
    <mergeCell ref="J110:J112"/>
    <mergeCell ref="K101:K103"/>
    <mergeCell ref="G98:G100"/>
    <mergeCell ref="G95:G97"/>
    <mergeCell ref="H98:H100"/>
    <mergeCell ref="I98:I100"/>
    <mergeCell ref="J98:J100"/>
    <mergeCell ref="K98:K100"/>
    <mergeCell ref="P113:P115"/>
    <mergeCell ref="O113:O115"/>
    <mergeCell ref="N113:N115"/>
    <mergeCell ref="M113:M115"/>
    <mergeCell ref="L113:L115"/>
    <mergeCell ref="L92:L94"/>
    <mergeCell ref="M92:M94"/>
    <mergeCell ref="N92:N94"/>
    <mergeCell ref="L110:L112"/>
    <mergeCell ref="M110:M112"/>
    <mergeCell ref="N110:N112"/>
    <mergeCell ref="O110:O112"/>
    <mergeCell ref="P110:P112"/>
    <mergeCell ref="L107:L109"/>
    <mergeCell ref="M107:M109"/>
    <mergeCell ref="N107:N109"/>
    <mergeCell ref="O107:O109"/>
    <mergeCell ref="P107:P109"/>
    <mergeCell ref="M98:M100"/>
    <mergeCell ref="N98:N100"/>
    <mergeCell ref="O98:O100"/>
    <mergeCell ref="P98:P100"/>
    <mergeCell ref="T128:V128"/>
    <mergeCell ref="W128:Y128"/>
    <mergeCell ref="A126:M126"/>
    <mergeCell ref="A127:M127"/>
    <mergeCell ref="T127:V127"/>
    <mergeCell ref="A122:M122"/>
    <mergeCell ref="A123:M123"/>
    <mergeCell ref="A124:M124"/>
    <mergeCell ref="A125:M125"/>
    <mergeCell ref="W127:Y127"/>
    <mergeCell ref="A119:F119"/>
    <mergeCell ref="A120:F120"/>
    <mergeCell ref="A121:F121"/>
    <mergeCell ref="D140:G140"/>
    <mergeCell ref="I140:K140"/>
    <mergeCell ref="N127:P127"/>
    <mergeCell ref="Q127:S127"/>
    <mergeCell ref="D136:G136"/>
    <mergeCell ref="I136:K136"/>
    <mergeCell ref="D138:G138"/>
    <mergeCell ref="I138:K138"/>
    <mergeCell ref="N128:P128"/>
    <mergeCell ref="Q128:S128"/>
    <mergeCell ref="A116:A118"/>
    <mergeCell ref="C116:C118"/>
    <mergeCell ref="D116:D118"/>
    <mergeCell ref="E116:E118"/>
    <mergeCell ref="F116:F118"/>
    <mergeCell ref="G116:G118"/>
    <mergeCell ref="H116:H118"/>
    <mergeCell ref="I116:I118"/>
    <mergeCell ref="J116:J118"/>
    <mergeCell ref="T116:T118"/>
    <mergeCell ref="U116:U118"/>
    <mergeCell ref="V116:V118"/>
    <mergeCell ref="W116:W118"/>
    <mergeCell ref="X116:X118"/>
    <mergeCell ref="Y116:Y118"/>
    <mergeCell ref="K116:K118"/>
    <mergeCell ref="L116:L118"/>
    <mergeCell ref="M116:M118"/>
    <mergeCell ref="N116:N118"/>
    <mergeCell ref="O116:O118"/>
    <mergeCell ref="P116:P118"/>
    <mergeCell ref="Q116:Q118"/>
    <mergeCell ref="R116:R118"/>
    <mergeCell ref="S116:S118"/>
    <mergeCell ref="C107:C109"/>
    <mergeCell ref="D107:D109"/>
    <mergeCell ref="E107:E109"/>
    <mergeCell ref="F107:F109"/>
    <mergeCell ref="G107:G109"/>
    <mergeCell ref="H107:H109"/>
    <mergeCell ref="I107:I109"/>
    <mergeCell ref="J107:J109"/>
    <mergeCell ref="K107:K109"/>
    <mergeCell ref="Q107:Q109"/>
    <mergeCell ref="R107:R109"/>
    <mergeCell ref="S107:S109"/>
    <mergeCell ref="T107:T109"/>
    <mergeCell ref="V104:V106"/>
    <mergeCell ref="W104:W106"/>
    <mergeCell ref="A101:A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L101:L103"/>
    <mergeCell ref="M101:M103"/>
    <mergeCell ref="N101:N103"/>
    <mergeCell ref="O101:O103"/>
    <mergeCell ref="P101:P103"/>
    <mergeCell ref="Q101:Q103"/>
    <mergeCell ref="R101:R103"/>
    <mergeCell ref="S101:S103"/>
    <mergeCell ref="T101:T103"/>
    <mergeCell ref="X104:X106"/>
    <mergeCell ref="Y104:Y106"/>
    <mergeCell ref="X101:X103"/>
    <mergeCell ref="Y101:Y103"/>
    <mergeCell ref="A104:A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R104:R106"/>
    <mergeCell ref="S104:S106"/>
    <mergeCell ref="T104:T106"/>
    <mergeCell ref="U104:U106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61:A64 A72 A77 A82 A113 A97 A100 A11:A13 A20:A21 A94" twoDigitTextYear="1"/>
    <ignoredError sqref="A1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</vt:lpstr>
      <vt:lpstr>План 2020-21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Андрей</cp:lastModifiedBy>
  <cp:lastPrinted>2021-08-25T10:52:55Z</cp:lastPrinted>
  <dcterms:created xsi:type="dcterms:W3CDTF">2019-06-23T08:28:53Z</dcterms:created>
  <dcterms:modified xsi:type="dcterms:W3CDTF">2021-10-29T07:09:30Z</dcterms:modified>
</cp:coreProperties>
</file>